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FEDERACION 2023\Torneos FRGMYS\07 - VGGC - Regional Menores - 07-05-2023 -\"/>
    </mc:Choice>
  </mc:AlternateContent>
  <xr:revisionPtr revIDLastSave="0" documentId="13_ncr:1_{F40EB9DF-9EDA-4563-87F4-133ADBC497B8}" xr6:coauthVersionLast="47" xr6:coauthVersionMax="47" xr10:uidLastSave="{00000000-0000-0000-0000-000000000000}"/>
  <bookViews>
    <workbookView xWindow="-120" yWindow="-120" windowWidth="20730" windowHeight="11040" tabRatio="974" xr2:uid="{00000000-000D-0000-FFFF-FFFF00000000}"/>
  </bookViews>
  <sheets>
    <sheet name="JUV" sheetId="1" r:id="rId1"/>
    <sheet name="M 18" sheetId="4" r:id="rId2"/>
    <sheet name="M 15" sheetId="5" r:id="rId3"/>
    <sheet name="M 13" sheetId="8" r:id="rId4"/>
    <sheet name="ALBATROS" sheetId="10" r:id="rId5"/>
    <sheet name="EAGLES" sheetId="9" r:id="rId6"/>
    <sheet name="BIRDIES" sheetId="7" r:id="rId7"/>
    <sheet name="PROMOCIONALES" sheetId="6" r:id="rId8"/>
    <sheet name="5 H Y H.A. Y GGII" sheetId="12" r:id="rId9"/>
    <sheet name="ENTREGA C-HCP" sheetId="13" r:id="rId10"/>
    <sheet name="ENTREGA S-HCP" sheetId="14" r:id="rId11"/>
    <sheet name="HORA SABADO" sheetId="16" r:id="rId12"/>
    <sheet name="TODOS GROSS" sheetId="15" state="hidden" r:id="rId13"/>
    <sheet name="HORA DOMINGO" sheetId="17" r:id="rId14"/>
  </sheets>
  <calcPr calcId="191029"/>
</workbook>
</file>

<file path=xl/calcChain.xml><?xml version="1.0" encoding="utf-8"?>
<calcChain xmlns="http://schemas.openxmlformats.org/spreadsheetml/2006/main">
  <c r="E42" i="14" l="1"/>
  <c r="D42" i="14"/>
  <c r="C42" i="14"/>
  <c r="B42" i="14"/>
  <c r="A42" i="14"/>
  <c r="D72" i="14"/>
  <c r="B72" i="14"/>
  <c r="A72" i="14"/>
  <c r="D71" i="14"/>
  <c r="B71" i="14"/>
  <c r="A71" i="14"/>
  <c r="D70" i="14"/>
  <c r="B70" i="14"/>
  <c r="A70" i="14"/>
  <c r="D69" i="14"/>
  <c r="B69" i="14"/>
  <c r="A69" i="14"/>
  <c r="D68" i="14"/>
  <c r="B68" i="14"/>
  <c r="A68" i="14"/>
  <c r="E24" i="14"/>
  <c r="D24" i="14"/>
  <c r="C24" i="14"/>
  <c r="B24" i="14"/>
  <c r="A24" i="14"/>
  <c r="H16" i="13"/>
  <c r="H12" i="1"/>
  <c r="M12" i="1" s="1"/>
  <c r="N12" i="1"/>
  <c r="K14" i="1"/>
  <c r="L14" i="1" s="1"/>
  <c r="K13" i="1"/>
  <c r="L13" i="1" s="1"/>
  <c r="H36" i="13" l="1"/>
  <c r="K23" i="5" l="1"/>
  <c r="E18" i="14"/>
  <c r="D18" i="14"/>
  <c r="C18" i="14"/>
  <c r="B18" i="14"/>
  <c r="A18" i="14"/>
  <c r="E17" i="14"/>
  <c r="D17" i="14"/>
  <c r="C17" i="14"/>
  <c r="B17" i="14"/>
  <c r="A17" i="14"/>
  <c r="L23" i="5" l="1"/>
  <c r="H17" i="13" l="1"/>
  <c r="I65" i="17" l="1"/>
  <c r="I63" i="17"/>
  <c r="I62" i="17"/>
  <c r="I60" i="17"/>
  <c r="I59" i="17"/>
  <c r="I58" i="17"/>
  <c r="I57" i="17"/>
  <c r="I56" i="17"/>
  <c r="I55" i="17"/>
  <c r="I54" i="17"/>
  <c r="I53" i="17"/>
  <c r="I51" i="17"/>
  <c r="I49" i="17"/>
  <c r="I47" i="17"/>
  <c r="I46" i="17"/>
  <c r="I43" i="17"/>
  <c r="I41" i="17"/>
  <c r="I40" i="17"/>
  <c r="J64" i="17"/>
  <c r="I37" i="17"/>
  <c r="I36" i="17"/>
  <c r="I35" i="17"/>
  <c r="I34" i="17"/>
  <c r="I33" i="17"/>
  <c r="I32" i="17"/>
  <c r="I31" i="17"/>
  <c r="I30" i="17"/>
  <c r="I29" i="17"/>
  <c r="I28" i="17"/>
  <c r="I27" i="17"/>
  <c r="I26" i="17"/>
  <c r="I25" i="17"/>
  <c r="I24" i="17"/>
  <c r="I23" i="17"/>
  <c r="I22" i="17"/>
  <c r="I21" i="17"/>
  <c r="I20" i="17"/>
  <c r="I19" i="17"/>
  <c r="I18" i="17"/>
  <c r="I17" i="17"/>
  <c r="I16" i="17"/>
  <c r="I15" i="17"/>
  <c r="I14" i="17"/>
  <c r="I13" i="17"/>
  <c r="I12" i="17"/>
  <c r="I11" i="17"/>
  <c r="J34" i="17" s="1"/>
  <c r="I10" i="17"/>
  <c r="I9" i="17"/>
  <c r="I8" i="17"/>
  <c r="I7" i="17"/>
  <c r="I36" i="16"/>
  <c r="I35" i="16"/>
  <c r="I34" i="16"/>
  <c r="I33" i="16"/>
  <c r="I32" i="16"/>
  <c r="I31" i="16"/>
  <c r="I30" i="16"/>
  <c r="I29" i="16"/>
  <c r="I28" i="16"/>
  <c r="I27" i="16"/>
  <c r="I26" i="16"/>
  <c r="I25" i="16"/>
  <c r="I24" i="16"/>
  <c r="I23" i="16"/>
  <c r="I22" i="16"/>
  <c r="I21" i="16"/>
  <c r="I19" i="16"/>
  <c r="I18" i="16"/>
  <c r="I17" i="16"/>
  <c r="I16" i="16"/>
  <c r="I15" i="16"/>
  <c r="I14" i="16"/>
  <c r="I12" i="16"/>
  <c r="I11" i="16"/>
  <c r="I10" i="16"/>
  <c r="J36" i="16" s="1"/>
  <c r="J65" i="17" l="1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Q47" i="5"/>
  <c r="Q48" i="5"/>
  <c r="Q49" i="5"/>
  <c r="A6" i="12" l="1"/>
  <c r="F13" i="6"/>
  <c r="F11" i="6"/>
  <c r="F10" i="6"/>
  <c r="A6" i="6"/>
  <c r="F27" i="7"/>
  <c r="F20" i="7"/>
  <c r="F19" i="7"/>
  <c r="F16" i="7"/>
  <c r="F15" i="7"/>
  <c r="F17" i="7"/>
  <c r="F13" i="7"/>
  <c r="F18" i="7"/>
  <c r="F14" i="7"/>
  <c r="F11" i="7"/>
  <c r="F12" i="7"/>
  <c r="F10" i="7"/>
  <c r="A6" i="7"/>
  <c r="A6" i="9"/>
  <c r="F30" i="9"/>
  <c r="F32" i="9"/>
  <c r="F31" i="9"/>
  <c r="F28" i="9"/>
  <c r="F27" i="9"/>
  <c r="F29" i="9"/>
  <c r="F26" i="9"/>
  <c r="F14" i="9"/>
  <c r="F18" i="9"/>
  <c r="F15" i="9"/>
  <c r="F19" i="9"/>
  <c r="F17" i="9"/>
  <c r="F16" i="9"/>
  <c r="F13" i="9"/>
  <c r="F12" i="9"/>
  <c r="F11" i="9"/>
  <c r="F10" i="9"/>
  <c r="F9" i="9"/>
  <c r="F23" i="10" l="1"/>
  <c r="F22" i="10"/>
  <c r="F21" i="10"/>
  <c r="F20" i="10"/>
  <c r="F19" i="10"/>
  <c r="F10" i="10"/>
  <c r="F11" i="10"/>
  <c r="F12" i="10"/>
  <c r="F13" i="10"/>
  <c r="F14" i="10"/>
  <c r="K18" i="8"/>
  <c r="L18" i="8" s="1"/>
  <c r="G19" i="8"/>
  <c r="G14" i="8"/>
  <c r="G11" i="8"/>
  <c r="K17" i="8"/>
  <c r="L17" i="8" s="1"/>
  <c r="G17" i="8"/>
  <c r="K16" i="8"/>
  <c r="L16" i="8" s="1"/>
  <c r="G16" i="8"/>
  <c r="K15" i="8"/>
  <c r="L15" i="8" s="1"/>
  <c r="K13" i="8"/>
  <c r="L13" i="8" s="1"/>
  <c r="G13" i="8"/>
  <c r="K12" i="8"/>
  <c r="L12" i="8" s="1"/>
  <c r="K14" i="8"/>
  <c r="L14" i="8" s="1"/>
  <c r="G12" i="8"/>
  <c r="K11" i="8"/>
  <c r="L11" i="8" s="1"/>
  <c r="G15" i="8"/>
  <c r="K48" i="5"/>
  <c r="L48" i="5" s="1"/>
  <c r="G48" i="5"/>
  <c r="K47" i="5"/>
  <c r="L47" i="5" s="1"/>
  <c r="G45" i="5"/>
  <c r="K45" i="5"/>
  <c r="L45" i="5" s="1"/>
  <c r="G46" i="5"/>
  <c r="K46" i="5"/>
  <c r="L46" i="5" s="1"/>
  <c r="G47" i="5"/>
  <c r="K44" i="5"/>
  <c r="L44" i="5" s="1"/>
  <c r="G49" i="5"/>
  <c r="N44" i="5" s="1"/>
  <c r="G42" i="5"/>
  <c r="K43" i="5"/>
  <c r="L43" i="5" s="1"/>
  <c r="G43" i="5"/>
  <c r="K42" i="5"/>
  <c r="L42" i="5" s="1"/>
  <c r="G44" i="5"/>
  <c r="K34" i="5"/>
  <c r="L34" i="5" s="1"/>
  <c r="G28" i="5"/>
  <c r="G17" i="5"/>
  <c r="K33" i="5"/>
  <c r="L33" i="5" s="1"/>
  <c r="G20" i="5"/>
  <c r="K32" i="5"/>
  <c r="L32" i="5" s="1"/>
  <c r="G18" i="5"/>
  <c r="K30" i="5"/>
  <c r="L30" i="5" s="1"/>
  <c r="G12" i="5"/>
  <c r="K31" i="5"/>
  <c r="L31" i="5" s="1"/>
  <c r="G23" i="5"/>
  <c r="K29" i="5"/>
  <c r="L29" i="5" s="1"/>
  <c r="G29" i="5"/>
  <c r="K27" i="5"/>
  <c r="L27" i="5" s="1"/>
  <c r="G33" i="5"/>
  <c r="K28" i="5"/>
  <c r="L28" i="5" s="1"/>
  <c r="G16" i="5"/>
  <c r="K26" i="5"/>
  <c r="L26" i="5" s="1"/>
  <c r="G22" i="5"/>
  <c r="K21" i="5"/>
  <c r="L21" i="5" s="1"/>
  <c r="G35" i="5"/>
  <c r="K24" i="5"/>
  <c r="L24" i="5" s="1"/>
  <c r="G13" i="5"/>
  <c r="K22" i="5"/>
  <c r="L22" i="5" s="1"/>
  <c r="G30" i="5"/>
  <c r="K25" i="5"/>
  <c r="L25" i="5" s="1"/>
  <c r="G27" i="5"/>
  <c r="K17" i="5"/>
  <c r="L17" i="5" s="1"/>
  <c r="G19" i="5"/>
  <c r="K20" i="5"/>
  <c r="L20" i="5" s="1"/>
  <c r="G24" i="5"/>
  <c r="K19" i="5"/>
  <c r="L19" i="5" s="1"/>
  <c r="G11" i="5"/>
  <c r="K18" i="5"/>
  <c r="L18" i="5" s="1"/>
  <c r="G32" i="5"/>
  <c r="K13" i="5"/>
  <c r="L13" i="5" s="1"/>
  <c r="G26" i="5"/>
  <c r="K14" i="5"/>
  <c r="L14" i="5" s="1"/>
  <c r="G10" i="5"/>
  <c r="K16" i="5"/>
  <c r="L16" i="5" s="1"/>
  <c r="G21" i="5"/>
  <c r="K15" i="5"/>
  <c r="L15" i="5" s="1"/>
  <c r="G15" i="5"/>
  <c r="H15" i="5" s="1"/>
  <c r="K12" i="5"/>
  <c r="L12" i="5" s="1"/>
  <c r="G14" i="5"/>
  <c r="K10" i="5"/>
  <c r="L10" i="5" s="1"/>
  <c r="G25" i="5"/>
  <c r="K11" i="5"/>
  <c r="L11" i="5" s="1"/>
  <c r="G31" i="5"/>
  <c r="K27" i="4"/>
  <c r="L27" i="4" s="1"/>
  <c r="G19" i="4"/>
  <c r="K28" i="4"/>
  <c r="L28" i="4" s="1"/>
  <c r="G18" i="4"/>
  <c r="K26" i="4"/>
  <c r="L26" i="4" s="1"/>
  <c r="G21" i="4"/>
  <c r="K22" i="4"/>
  <c r="L22" i="4" s="1"/>
  <c r="G23" i="4"/>
  <c r="K24" i="4"/>
  <c r="L24" i="4" s="1"/>
  <c r="G12" i="4"/>
  <c r="K20" i="4"/>
  <c r="L20" i="4" s="1"/>
  <c r="G22" i="4"/>
  <c r="G15" i="4"/>
  <c r="K23" i="4"/>
  <c r="L23" i="4" s="1"/>
  <c r="G27" i="4"/>
  <c r="K19" i="4"/>
  <c r="L19" i="4" s="1"/>
  <c r="G17" i="4"/>
  <c r="K25" i="4"/>
  <c r="L25" i="4" s="1"/>
  <c r="G29" i="4"/>
  <c r="K21" i="4"/>
  <c r="L21" i="4" s="1"/>
  <c r="G13" i="4"/>
  <c r="K15" i="4"/>
  <c r="L15" i="4" s="1"/>
  <c r="G25" i="4"/>
  <c r="K17" i="4"/>
  <c r="L17" i="4" s="1"/>
  <c r="G10" i="4"/>
  <c r="K12" i="4"/>
  <c r="L12" i="4" s="1"/>
  <c r="G14" i="4"/>
  <c r="K16" i="4"/>
  <c r="L16" i="4" s="1"/>
  <c r="G28" i="4"/>
  <c r="K18" i="4"/>
  <c r="L18" i="4" s="1"/>
  <c r="G24" i="4"/>
  <c r="K13" i="4"/>
  <c r="L13" i="4" s="1"/>
  <c r="G26" i="4"/>
  <c r="K11" i="4"/>
  <c r="L11" i="4" s="1"/>
  <c r="G20" i="4"/>
  <c r="K10" i="4"/>
  <c r="L10" i="4" s="1"/>
  <c r="G16" i="4"/>
  <c r="N10" i="4" s="1"/>
  <c r="K14" i="4"/>
  <c r="L14" i="4" s="1"/>
  <c r="G11" i="4"/>
  <c r="G23" i="1"/>
  <c r="H23" i="1" s="1"/>
  <c r="K23" i="1"/>
  <c r="G19" i="1"/>
  <c r="K21" i="1"/>
  <c r="L21" i="1" s="1"/>
  <c r="G22" i="1"/>
  <c r="K24" i="1"/>
  <c r="L24" i="1" s="1"/>
  <c r="G24" i="1"/>
  <c r="K22" i="1"/>
  <c r="L22" i="1" s="1"/>
  <c r="K20" i="1"/>
  <c r="L20" i="1" s="1"/>
  <c r="G20" i="1"/>
  <c r="K19" i="1"/>
  <c r="L19" i="1" s="1"/>
  <c r="G21" i="1"/>
  <c r="D67" i="14"/>
  <c r="B67" i="14"/>
  <c r="A67" i="14"/>
  <c r="D66" i="14"/>
  <c r="B66" i="14"/>
  <c r="A66" i="14"/>
  <c r="D65" i="14"/>
  <c r="B65" i="14"/>
  <c r="A65" i="14"/>
  <c r="D64" i="14"/>
  <c r="B64" i="14"/>
  <c r="A64" i="14"/>
  <c r="D63" i="14"/>
  <c r="B63" i="14"/>
  <c r="A63" i="14"/>
  <c r="D62" i="14"/>
  <c r="B62" i="14"/>
  <c r="A62" i="14"/>
  <c r="D61" i="14"/>
  <c r="B61" i="14"/>
  <c r="A61" i="14"/>
  <c r="D60" i="14"/>
  <c r="B60" i="14"/>
  <c r="A60" i="14"/>
  <c r="D59" i="14"/>
  <c r="B59" i="14"/>
  <c r="A59" i="14"/>
  <c r="D58" i="14"/>
  <c r="B58" i="14"/>
  <c r="A58" i="14"/>
  <c r="D57" i="14"/>
  <c r="B57" i="14"/>
  <c r="A57" i="14"/>
  <c r="D56" i="14"/>
  <c r="B56" i="14"/>
  <c r="A56" i="14"/>
  <c r="Q18" i="8"/>
  <c r="Q17" i="8"/>
  <c r="Q16" i="8"/>
  <c r="Q15" i="8"/>
  <c r="Q14" i="8"/>
  <c r="Q13" i="8"/>
  <c r="Q12" i="8"/>
  <c r="Q11" i="8"/>
  <c r="Q46" i="5"/>
  <c r="Q45" i="5"/>
  <c r="Q44" i="5"/>
  <c r="Q43" i="5"/>
  <c r="Q42" i="5"/>
  <c r="Q20" i="5"/>
  <c r="Q19" i="5"/>
  <c r="Q18" i="5"/>
  <c r="Q17" i="5"/>
  <c r="Q16" i="5"/>
  <c r="Q15" i="5"/>
  <c r="Q14" i="5"/>
  <c r="Q13" i="5"/>
  <c r="Q12" i="5"/>
  <c r="Q11" i="5"/>
  <c r="Q10" i="5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Q24" i="1"/>
  <c r="Q23" i="1"/>
  <c r="Q22" i="1"/>
  <c r="Q21" i="1"/>
  <c r="Q20" i="1"/>
  <c r="Q19" i="1"/>
  <c r="Q12" i="1"/>
  <c r="Q11" i="1"/>
  <c r="N43" i="5" l="1"/>
  <c r="H22" i="1"/>
  <c r="H21" i="1"/>
  <c r="N13" i="4"/>
  <c r="N17" i="4"/>
  <c r="N24" i="4"/>
  <c r="N19" i="4"/>
  <c r="N21" i="4"/>
  <c r="N20" i="5"/>
  <c r="H23" i="5"/>
  <c r="M23" i="5" s="1"/>
  <c r="N23" i="5"/>
  <c r="N10" i="5"/>
  <c r="N14" i="8"/>
  <c r="N13" i="8"/>
  <c r="N28" i="5"/>
  <c r="N16" i="8"/>
  <c r="N14" i="5"/>
  <c r="N18" i="5"/>
  <c r="N25" i="5"/>
  <c r="N22" i="5"/>
  <c r="N21" i="5"/>
  <c r="N29" i="5"/>
  <c r="N30" i="5"/>
  <c r="N33" i="5"/>
  <c r="N16" i="4"/>
  <c r="N26" i="4"/>
  <c r="N27" i="4"/>
  <c r="H24" i="1"/>
  <c r="M24" i="1" s="1"/>
  <c r="N19" i="1"/>
  <c r="N22" i="1"/>
  <c r="N45" i="5"/>
  <c r="N11" i="5"/>
  <c r="N12" i="5"/>
  <c r="N16" i="5"/>
  <c r="N13" i="5"/>
  <c r="N19" i="5"/>
  <c r="N17" i="5"/>
  <c r="N24" i="5"/>
  <c r="N26" i="5"/>
  <c r="N27" i="5"/>
  <c r="N31" i="5"/>
  <c r="N32" i="5"/>
  <c r="N42" i="5"/>
  <c r="N46" i="5"/>
  <c r="N47" i="5"/>
  <c r="N48" i="5"/>
  <c r="N14" i="4"/>
  <c r="N11" i="4"/>
  <c r="N18" i="4"/>
  <c r="N12" i="4"/>
  <c r="N15" i="4"/>
  <c r="N25" i="4"/>
  <c r="N23" i="4"/>
  <c r="N20" i="4"/>
  <c r="N22" i="4"/>
  <c r="N28" i="4"/>
  <c r="N20" i="1"/>
  <c r="N23" i="1"/>
  <c r="M22" i="1"/>
  <c r="N21" i="1"/>
  <c r="M21" i="1"/>
  <c r="N24" i="1"/>
  <c r="L23" i="1"/>
  <c r="M23" i="1" s="1"/>
  <c r="N11" i="8"/>
  <c r="N12" i="8"/>
  <c r="N15" i="8"/>
  <c r="N17" i="8"/>
  <c r="H15" i="8"/>
  <c r="H17" i="8"/>
  <c r="H14" i="8"/>
  <c r="H12" i="8"/>
  <c r="H13" i="8"/>
  <c r="H16" i="8"/>
  <c r="H11" i="8"/>
  <c r="H19" i="8"/>
  <c r="H44" i="5"/>
  <c r="H42" i="5"/>
  <c r="H47" i="5"/>
  <c r="H45" i="5"/>
  <c r="H43" i="5"/>
  <c r="M43" i="5" s="1"/>
  <c r="H49" i="5"/>
  <c r="H46" i="5"/>
  <c r="H48" i="5"/>
  <c r="M48" i="5" s="1"/>
  <c r="H13" i="5"/>
  <c r="M13" i="5" s="1"/>
  <c r="H18" i="5"/>
  <c r="H17" i="5"/>
  <c r="M17" i="5" s="1"/>
  <c r="H22" i="5"/>
  <c r="H26" i="5"/>
  <c r="H27" i="5"/>
  <c r="M27" i="5" s="1"/>
  <c r="H29" i="5"/>
  <c r="H32" i="5"/>
  <c r="M32" i="5" s="1"/>
  <c r="H35" i="5"/>
  <c r="H14" i="5"/>
  <c r="M14" i="5" s="1"/>
  <c r="H19" i="5"/>
  <c r="H20" i="5"/>
  <c r="M20" i="5" s="1"/>
  <c r="H25" i="5"/>
  <c r="M25" i="5" s="1"/>
  <c r="H24" i="5"/>
  <c r="H21" i="5"/>
  <c r="M21" i="5" s="1"/>
  <c r="H28" i="5"/>
  <c r="H31" i="5"/>
  <c r="H30" i="5"/>
  <c r="M30" i="5" s="1"/>
  <c r="H33" i="5"/>
  <c r="M33" i="5" s="1"/>
  <c r="H10" i="5"/>
  <c r="M10" i="5" s="1"/>
  <c r="N15" i="5"/>
  <c r="H11" i="5"/>
  <c r="M11" i="5" s="1"/>
  <c r="H12" i="5"/>
  <c r="H16" i="5"/>
  <c r="M16" i="5" s="1"/>
  <c r="H11" i="4"/>
  <c r="M11" i="4" s="1"/>
  <c r="H18" i="4"/>
  <c r="M18" i="4" s="1"/>
  <c r="H12" i="4"/>
  <c r="M12" i="4" s="1"/>
  <c r="H15" i="4"/>
  <c r="M15" i="4" s="1"/>
  <c r="H25" i="4"/>
  <c r="M25" i="4" s="1"/>
  <c r="H23" i="4"/>
  <c r="M23" i="4" s="1"/>
  <c r="H20" i="4"/>
  <c r="M20" i="4" s="1"/>
  <c r="H22" i="4"/>
  <c r="M22" i="4" s="1"/>
  <c r="H28" i="4"/>
  <c r="M28" i="4" s="1"/>
  <c r="H13" i="4"/>
  <c r="M13" i="4" s="1"/>
  <c r="H16" i="4"/>
  <c r="M16" i="4" s="1"/>
  <c r="H17" i="4"/>
  <c r="M17" i="4" s="1"/>
  <c r="H21" i="4"/>
  <c r="M21" i="4" s="1"/>
  <c r="H19" i="4"/>
  <c r="M19" i="4" s="1"/>
  <c r="H29" i="4"/>
  <c r="H24" i="4"/>
  <c r="M24" i="4" s="1"/>
  <c r="H26" i="4"/>
  <c r="M26" i="4" s="1"/>
  <c r="H27" i="4"/>
  <c r="M27" i="4" s="1"/>
  <c r="H14" i="4"/>
  <c r="M14" i="4" s="1"/>
  <c r="H10" i="4"/>
  <c r="M10" i="4" s="1"/>
  <c r="H19" i="1"/>
  <c r="M19" i="1" s="1"/>
  <c r="H20" i="1"/>
  <c r="M20" i="1" s="1"/>
  <c r="M45" i="5" l="1"/>
  <c r="M44" i="5"/>
  <c r="M15" i="8"/>
  <c r="M14" i="8"/>
  <c r="M11" i="8"/>
  <c r="M16" i="8"/>
  <c r="M17" i="8"/>
  <c r="M13" i="8"/>
  <c r="M12" i="8"/>
  <c r="M24" i="5"/>
  <c r="M18" i="5"/>
  <c r="M31" i="5"/>
  <c r="M22" i="5"/>
  <c r="M12" i="5"/>
  <c r="M29" i="5"/>
  <c r="M19" i="5"/>
  <c r="M15" i="5"/>
  <c r="M28" i="5"/>
  <c r="M26" i="5"/>
  <c r="M46" i="5"/>
  <c r="M42" i="5"/>
  <c r="M47" i="5"/>
  <c r="H48" i="13" l="1"/>
  <c r="H47" i="13"/>
  <c r="H42" i="13"/>
  <c r="H41" i="13"/>
  <c r="D40" i="13"/>
  <c r="H35" i="13"/>
  <c r="H30" i="13"/>
  <c r="H29" i="13"/>
  <c r="H24" i="13"/>
  <c r="H23" i="13"/>
  <c r="H18" i="13"/>
  <c r="D22" i="13"/>
  <c r="D16" i="13"/>
  <c r="F46" i="13"/>
  <c r="F45" i="13"/>
  <c r="E45" i="13"/>
  <c r="E40" i="13"/>
  <c r="E33" i="13"/>
  <c r="E27" i="13"/>
  <c r="K11" i="1"/>
  <c r="L11" i="1" s="1"/>
  <c r="G12" i="1"/>
  <c r="K12" i="1"/>
  <c r="G11" i="1"/>
  <c r="F22" i="13" l="1"/>
  <c r="F21" i="13"/>
  <c r="E28" i="13"/>
  <c r="E46" i="13"/>
  <c r="G46" i="13" s="1"/>
  <c r="G45" i="13"/>
  <c r="F39" i="13"/>
  <c r="E39" i="13"/>
  <c r="F40" i="13"/>
  <c r="G40" i="13" s="1"/>
  <c r="F34" i="13"/>
  <c r="E34" i="13"/>
  <c r="F33" i="13"/>
  <c r="G33" i="13" s="1"/>
  <c r="F27" i="13"/>
  <c r="G27" i="13" s="1"/>
  <c r="F28" i="13"/>
  <c r="E21" i="13"/>
  <c r="E22" i="13"/>
  <c r="F15" i="13"/>
  <c r="L12" i="1"/>
  <c r="G22" i="13" l="1"/>
  <c r="G21" i="13"/>
  <c r="G28" i="13"/>
  <c r="G39" i="13"/>
  <c r="G34" i="13"/>
  <c r="F12" i="6" l="1"/>
  <c r="F21" i="7"/>
  <c r="N11" i="1" l="1"/>
  <c r="E15" i="13"/>
  <c r="G15" i="13" s="1"/>
  <c r="H11" i="1"/>
  <c r="M11" i="1" s="1"/>
  <c r="A1" i="7" l="1"/>
  <c r="F36" i="14" l="1"/>
  <c r="E48" i="14"/>
  <c r="D48" i="14"/>
  <c r="C48" i="14"/>
  <c r="B48" i="14"/>
  <c r="A48" i="14"/>
  <c r="F48" i="14" l="1"/>
  <c r="F42" i="14"/>
  <c r="F30" i="14"/>
  <c r="F24" i="14"/>
  <c r="F18" i="14"/>
  <c r="D46" i="13" l="1"/>
  <c r="C46" i="13"/>
  <c r="B46" i="13"/>
  <c r="A46" i="13"/>
  <c r="D45" i="13"/>
  <c r="C45" i="13"/>
  <c r="B45" i="13"/>
  <c r="A45" i="13"/>
  <c r="E47" i="14" l="1"/>
  <c r="E35" i="14"/>
  <c r="D35" i="14"/>
  <c r="C35" i="14"/>
  <c r="B35" i="14"/>
  <c r="A35" i="14"/>
  <c r="W12" i="9"/>
  <c r="W11" i="9"/>
  <c r="V12" i="9"/>
  <c r="V11" i="9"/>
  <c r="U12" i="9"/>
  <c r="U11" i="9"/>
  <c r="F12" i="14" l="1"/>
  <c r="E41" i="14" l="1"/>
  <c r="D41" i="14"/>
  <c r="C41" i="14"/>
  <c r="B41" i="14"/>
  <c r="A41" i="14"/>
  <c r="E40" i="14"/>
  <c r="D40" i="14"/>
  <c r="C40" i="14"/>
  <c r="B40" i="14"/>
  <c r="A40" i="14"/>
  <c r="A38" i="14"/>
  <c r="E34" i="14"/>
  <c r="D34" i="14"/>
  <c r="C34" i="14"/>
  <c r="B34" i="14"/>
  <c r="A34" i="14"/>
  <c r="A32" i="14"/>
  <c r="E29" i="14"/>
  <c r="D29" i="14"/>
  <c r="C29" i="14"/>
  <c r="B29" i="14"/>
  <c r="A29" i="14"/>
  <c r="E28" i="14"/>
  <c r="D28" i="14"/>
  <c r="C28" i="14"/>
  <c r="B28" i="14"/>
  <c r="A28" i="14"/>
  <c r="E23" i="14"/>
  <c r="D23" i="14"/>
  <c r="C23" i="14"/>
  <c r="B23" i="14"/>
  <c r="A23" i="14"/>
  <c r="E22" i="14"/>
  <c r="D22" i="14"/>
  <c r="C22" i="14"/>
  <c r="B22" i="14"/>
  <c r="E16" i="14"/>
  <c r="D16" i="14"/>
  <c r="C16" i="14"/>
  <c r="B16" i="14"/>
  <c r="A16" i="14"/>
  <c r="A26" i="14"/>
  <c r="E11" i="14"/>
  <c r="D11" i="14"/>
  <c r="C11" i="14"/>
  <c r="B11" i="14"/>
  <c r="A11" i="14"/>
  <c r="E10" i="14"/>
  <c r="D10" i="14"/>
  <c r="C10" i="14"/>
  <c r="B10" i="14"/>
  <c r="A1" i="14"/>
  <c r="A2" i="6"/>
  <c r="A1" i="6"/>
  <c r="A2" i="7" l="1"/>
  <c r="A2" i="9"/>
  <c r="A1" i="9"/>
  <c r="A1" i="5"/>
  <c r="A2" i="5"/>
  <c r="A6" i="5"/>
  <c r="D55" i="14" l="1"/>
  <c r="B55" i="14"/>
  <c r="A55" i="14"/>
  <c r="A5" i="13" l="1"/>
  <c r="A5" i="8" l="1"/>
  <c r="A5" i="5"/>
  <c r="A5" i="4"/>
  <c r="C40" i="13" l="1"/>
  <c r="B40" i="13"/>
  <c r="A40" i="13"/>
  <c r="D39" i="13"/>
  <c r="C39" i="13"/>
  <c r="B39" i="13"/>
  <c r="A39" i="13"/>
  <c r="A37" i="13"/>
  <c r="A34" i="13" l="1"/>
  <c r="B34" i="13"/>
  <c r="C34" i="13"/>
  <c r="D34" i="13"/>
  <c r="D47" i="14" l="1"/>
  <c r="C47" i="14"/>
  <c r="B47" i="14"/>
  <c r="A47" i="14"/>
  <c r="A45" i="14"/>
  <c r="A22" i="14" l="1"/>
  <c r="A20" i="14"/>
  <c r="A14" i="14"/>
  <c r="A10" i="14"/>
  <c r="A8" i="14"/>
  <c r="A6" i="14"/>
  <c r="A3" i="14"/>
  <c r="A2" i="14"/>
  <c r="C22" i="13" l="1"/>
  <c r="B22" i="13"/>
  <c r="A22" i="13"/>
  <c r="D21" i="13"/>
  <c r="C21" i="13"/>
  <c r="B21" i="13"/>
  <c r="A21" i="13"/>
  <c r="A19" i="13"/>
  <c r="A31" i="13"/>
  <c r="G12" i="13"/>
  <c r="H12" i="13" s="1"/>
  <c r="G11" i="13"/>
  <c r="H11" i="13" s="1"/>
  <c r="A1" i="13"/>
  <c r="A2" i="13"/>
  <c r="A6" i="13"/>
  <c r="A7" i="13"/>
  <c r="A9" i="13"/>
  <c r="B9" i="13"/>
  <c r="C9" i="13"/>
  <c r="D9" i="13"/>
  <c r="E9" i="13"/>
  <c r="F9" i="13"/>
  <c r="G9" i="13"/>
  <c r="A10" i="13"/>
  <c r="B10" i="13"/>
  <c r="C10" i="13"/>
  <c r="D10" i="13"/>
  <c r="E10" i="13"/>
  <c r="F10" i="13"/>
  <c r="G10" i="13"/>
  <c r="A13" i="13"/>
  <c r="A15" i="13"/>
  <c r="B15" i="13"/>
  <c r="C15" i="13"/>
  <c r="D15" i="13"/>
  <c r="A16" i="13"/>
  <c r="B16" i="13"/>
  <c r="C16" i="13"/>
  <c r="A25" i="13"/>
  <c r="A27" i="13"/>
  <c r="B27" i="13"/>
  <c r="C27" i="13"/>
  <c r="D27" i="13"/>
  <c r="A28" i="13"/>
  <c r="B28" i="13"/>
  <c r="C28" i="13"/>
  <c r="D28" i="13"/>
  <c r="A33" i="13"/>
  <c r="B33" i="13"/>
  <c r="C33" i="13"/>
  <c r="D33" i="13"/>
  <c r="A43" i="13"/>
  <c r="A1" i="12"/>
  <c r="A2" i="12"/>
  <c r="A1" i="10"/>
  <c r="A2" i="10"/>
  <c r="A1" i="8"/>
  <c r="A2" i="8"/>
  <c r="A6" i="8"/>
  <c r="A1" i="4"/>
  <c r="A2" i="4"/>
  <c r="A6" i="4"/>
</calcChain>
</file>

<file path=xl/sharedStrings.xml><?xml version="1.0" encoding="utf-8"?>
<sst xmlns="http://schemas.openxmlformats.org/spreadsheetml/2006/main" count="1155" uniqueCount="240">
  <si>
    <t>JUGADOR</t>
  </si>
  <si>
    <t>H</t>
  </si>
  <si>
    <t>I</t>
  </si>
  <si>
    <t>V</t>
  </si>
  <si>
    <t>G</t>
  </si>
  <si>
    <t>N</t>
  </si>
  <si>
    <t>JUGADORA</t>
  </si>
  <si>
    <t>FEDERACION REGIONAL DE GOLF MAR Y SIERRAS</t>
  </si>
  <si>
    <t>TOTAL</t>
  </si>
  <si>
    <t>CLUB</t>
  </si>
  <si>
    <t>--</t>
  </si>
  <si>
    <t>MENORES CON HCP</t>
  </si>
  <si>
    <t>MENORES SIN HCP</t>
  </si>
  <si>
    <t>CATEGORIA PRINCIPIANTES (5 HOYOS)</t>
  </si>
  <si>
    <t>9 HOYOS MEDAL PLAY</t>
  </si>
  <si>
    <t>1° S/V</t>
  </si>
  <si>
    <t>2° S/V</t>
  </si>
  <si>
    <t>1° NETO</t>
  </si>
  <si>
    <t>2° NETO</t>
  </si>
  <si>
    <t>5 HOYOS MEDAL PLAY</t>
  </si>
  <si>
    <t>1°</t>
  </si>
  <si>
    <t>F.N.</t>
  </si>
  <si>
    <t>Tot.</t>
  </si>
  <si>
    <t>DESEMP</t>
  </si>
  <si>
    <t>PROMOCIONALES A HCP.</t>
  </si>
  <si>
    <t>1° GROSS</t>
  </si>
  <si>
    <t>2° GROSS</t>
  </si>
  <si>
    <t>T</t>
  </si>
  <si>
    <t>Hoyos</t>
  </si>
  <si>
    <t>ULT. 6 H.</t>
  </si>
  <si>
    <t>ULT. 3 H.</t>
  </si>
  <si>
    <t>GOLF CLUB</t>
  </si>
  <si>
    <t>VILLA GESELL</t>
  </si>
  <si>
    <t>CUATRO VUELTAS DE 9 HOYOS MEDAL PLAY</t>
  </si>
  <si>
    <t>TGC</t>
  </si>
  <si>
    <t>CMDP</t>
  </si>
  <si>
    <t>SPGC</t>
  </si>
  <si>
    <t>EVTGC</t>
  </si>
  <si>
    <t>GCD</t>
  </si>
  <si>
    <t>NGC</t>
  </si>
  <si>
    <t>SALANITRO TOMAS</t>
  </si>
  <si>
    <t>TOBLER GONZALO</t>
  </si>
  <si>
    <t>LEOFANTI RENZO</t>
  </si>
  <si>
    <t>DAMAS JUVENILES Y MENORES</t>
  </si>
  <si>
    <t>RONDA 1</t>
  </si>
  <si>
    <t>T.N.</t>
  </si>
  <si>
    <t>T.G.</t>
  </si>
  <si>
    <t>RONDA 2</t>
  </si>
  <si>
    <t>R1</t>
  </si>
  <si>
    <t>R2</t>
  </si>
  <si>
    <t>RIVAS BAUTISTA</t>
  </si>
  <si>
    <t>JAUNARENA FACUNDO</t>
  </si>
  <si>
    <t>MA KARTHE PUCILLO MIA</t>
  </si>
  <si>
    <t>STGC</t>
  </si>
  <si>
    <t>SABADO 06 Y DOMINGO 07 DE MAYO DE 2023</t>
  </si>
  <si>
    <t>CABALLEROS JUVENILES (Clases 98- 99- 00- 01 - 02 - 03 y 04)</t>
  </si>
  <si>
    <t>CABALLEROS MENORES (Clases 05 - 06 y 07)</t>
  </si>
  <si>
    <t>CABALLEROS MENORES DE 15 AÑOS (Clases 08 - 09)</t>
  </si>
  <si>
    <t>DAMAS MENORES DE 15 AÑOS (Clases 08 Y POSTERIORES)</t>
  </si>
  <si>
    <t>ALBATROS - CABALLEROS CLASES 10 - 11 -</t>
  </si>
  <si>
    <t>ALBATROS - DAMAS CLASES 10 - 11 -</t>
  </si>
  <si>
    <t>CABALLEROS M-13 AÑOS (CLASES 10 Y POSTERIORES)</t>
  </si>
  <si>
    <t>EAGLES - CABALLEROS CLASES 12 - 13 -</t>
  </si>
  <si>
    <t>EAGLES - DAMAS CLASES 12 - 13 -</t>
  </si>
  <si>
    <t>DOMINGO 07 DE MAYO DE 2023</t>
  </si>
  <si>
    <t>BIRDIES - CABALLEROS CLASES 2014 Y POSTERIORES</t>
  </si>
  <si>
    <t>BIRDIES - DAMAS CLASES 2014 Y POSTERIORES</t>
  </si>
  <si>
    <t>MICHELINI RAMIRO</t>
  </si>
  <si>
    <t>BILBAO FRANCISCO EUGENIO</t>
  </si>
  <si>
    <t>NASSR TOMAS FRANCISCO</t>
  </si>
  <si>
    <t>MDPGC</t>
  </si>
  <si>
    <t>GERBINO ARAUJO THIAGO VALENTIN</t>
  </si>
  <si>
    <t>BERCHOT TOMAS</t>
  </si>
  <si>
    <t>REPETTO JUAN CRUZ</t>
  </si>
  <si>
    <t>GOTI JULIO</t>
  </si>
  <si>
    <t>GIMENEZ QUIROGA GONZALO</t>
  </si>
  <si>
    <t>PEREZ SANTANDREA FERMIN</t>
  </si>
  <si>
    <t>SAFE FRANCO</t>
  </si>
  <si>
    <t>CSCPGB</t>
  </si>
  <si>
    <t>LEOFANTI DANTE SALVADOR</t>
  </si>
  <si>
    <t>BERENGENO SANTINO MARIO</t>
  </si>
  <si>
    <t>SARASOLA JOSE MANUEL</t>
  </si>
  <si>
    <t>TOBLER SANTIAGO</t>
  </si>
  <si>
    <t>SALVI BENICIO</t>
  </si>
  <si>
    <t>MORUA CARIAC SANTIAGO</t>
  </si>
  <si>
    <t>ROMERA LUCAS</t>
  </si>
  <si>
    <t>CABRERA IÑAQUI</t>
  </si>
  <si>
    <t>LPSA</t>
  </si>
  <si>
    <t>DATOLA SANTINO</t>
  </si>
  <si>
    <t>GRANDINETTI ANTONIO</t>
  </si>
  <si>
    <t>CARACOIX PEDRO</t>
  </si>
  <si>
    <t>FLÜGEL LUCAS IGNACIO</t>
  </si>
  <si>
    <t>POLLERO CHRISTENSEN SIMON</t>
  </si>
  <si>
    <t>GUERENDIAIN FERMIN</t>
  </si>
  <si>
    <t>PATTI NICOLAS</t>
  </si>
  <si>
    <t>CRUZ COSME</t>
  </si>
  <si>
    <t>SALVI SANTINO</t>
  </si>
  <si>
    <t>RAMPEZZOTTI BARTOLOME</t>
  </si>
  <si>
    <t>DURINGER BENJAMIN</t>
  </si>
  <si>
    <t>JENKINS STEVE</t>
  </si>
  <si>
    <t>LANDI AGUSTIN</t>
  </si>
  <si>
    <t>SARASOLA FEDERICO</t>
  </si>
  <si>
    <t>SANTANA PEDRO</t>
  </si>
  <si>
    <t>PROBICITO IGNACIO</t>
  </si>
  <si>
    <t>GOTI MIGUEL</t>
  </si>
  <si>
    <t>HAUQUI JUAN IGNACIO</t>
  </si>
  <si>
    <t>CRUZ AUGUSTO</t>
  </si>
  <si>
    <t>PALENCIA EMILIO</t>
  </si>
  <si>
    <t>ROLON ESTANISLAO</t>
  </si>
  <si>
    <t>JUAREZ GOÑI FRANCISCO</t>
  </si>
  <si>
    <t>COSTANTINO FELIPE VALENTIN</t>
  </si>
  <si>
    <t>REYNOSA JOAQUIN</t>
  </si>
  <si>
    <t>PATTI VICENTE</t>
  </si>
  <si>
    <t>VIALI MARTIN</t>
  </si>
  <si>
    <t>RODRIGUEZ LUCIANO</t>
  </si>
  <si>
    <t>ML</t>
  </si>
  <si>
    <t>ZANETTA MAXIMO</t>
  </si>
  <si>
    <t>VGGC</t>
  </si>
  <si>
    <t>TRIGO BENJAMIN</t>
  </si>
  <si>
    <t>NÚÑEZ EZEQUIEL</t>
  </si>
  <si>
    <t>MARTIN IARA</t>
  </si>
  <si>
    <t>RAMPOLDI SARA ALESSIA</t>
  </si>
  <si>
    <t>ERRECART GIMENA</t>
  </si>
  <si>
    <t>OLIVERI ANGELINA</t>
  </si>
  <si>
    <t>SERRES SCHEFFER JOSEFINA</t>
  </si>
  <si>
    <t>POLITA NUÑEZ MAITE</t>
  </si>
  <si>
    <t>DEPREZ UMMA</t>
  </si>
  <si>
    <t>JENKINS UMA</t>
  </si>
  <si>
    <t>BIONDELLI ALLEGRA</t>
  </si>
  <si>
    <t>DANIEL KATJA</t>
  </si>
  <si>
    <t>RODRIGUEZ MACIAS ISABELA</t>
  </si>
  <si>
    <t>PORCEL ALFONSINA</t>
  </si>
  <si>
    <t>TRIGO FELICITAS</t>
  </si>
  <si>
    <t>VILLA GESELL GOLF CLUB</t>
  </si>
  <si>
    <t>SABADO 06 DE MAYO DE 2023</t>
  </si>
  <si>
    <r>
      <t>CAMPEONATO REGIONAL DE MENORES CON HANDICAP - CUATRO</t>
    </r>
    <r>
      <rPr>
        <b/>
        <sz val="9"/>
        <color theme="3"/>
        <rFont val="Arial"/>
        <family val="2"/>
      </rPr>
      <t xml:space="preserve"> VUELTAS DE 9 HOYOS MEDAL PLAY -</t>
    </r>
  </si>
  <si>
    <t>par  damas  y caballeros  :  36  +  36  =  72</t>
  </si>
  <si>
    <t>HORA DE SALIDA 10 HS.</t>
  </si>
  <si>
    <t>CABALLEROS JUV (CLASES 98 - 99 - 00- 01 - 02 - 03 Y 04)</t>
  </si>
  <si>
    <t>HOYO 1</t>
  </si>
  <si>
    <t>HOYO 2</t>
  </si>
  <si>
    <t>CABALLEROS M-18 (CLASES 05 - 06  Y  07)</t>
  </si>
  <si>
    <t>HOYO 3</t>
  </si>
  <si>
    <t>HOYO 4</t>
  </si>
  <si>
    <t>HOYO 5</t>
  </si>
  <si>
    <t>HOYO 6</t>
  </si>
  <si>
    <t>HOYO 7</t>
  </si>
  <si>
    <t>HOYO 8</t>
  </si>
  <si>
    <t>HOYO 9</t>
  </si>
  <si>
    <t>DAMAS JUV Y   M-18 (CLASES 05 - 06 Y 07)</t>
  </si>
  <si>
    <t>HOYO 10</t>
  </si>
  <si>
    <t>RAMPOLDI SARA</t>
  </si>
  <si>
    <t>CABALLEROS M-15 (CLASES 2008 Y POSTERIORES)</t>
  </si>
  <si>
    <t>HOYO 11</t>
  </si>
  <si>
    <t>HOYO 12</t>
  </si>
  <si>
    <t>HOYO 13</t>
  </si>
  <si>
    <t>HOYO 14</t>
  </si>
  <si>
    <t>HOYO 15</t>
  </si>
  <si>
    <t>HOYO 16</t>
  </si>
  <si>
    <t>HOYO 17</t>
  </si>
  <si>
    <t>DAMAS  M-15 (CLASES 08 Y POSTERIORES)</t>
  </si>
  <si>
    <t>HOYO 18</t>
  </si>
  <si>
    <t>TODOS LOS JUGADORES, DEBERAN CONCURRIR CON TIEMPO SUFICIENTE PARA PASAR POR SECRETARIA E IR AL TEE DE SALIDA Y PODER PEGAR PUNTUALMENTE</t>
  </si>
  <si>
    <t>LOS HORARIOS PARA EL DOMINGO SERAN POR SCORE Y POR CATEGORIA</t>
  </si>
  <si>
    <t>P</t>
  </si>
  <si>
    <t>DOMINGO 07 DE ABRIL DE 2023</t>
  </si>
  <si>
    <t>par  damas y caballeros 36  +  36  =  72</t>
  </si>
  <si>
    <t>NPT</t>
  </si>
  <si>
    <t>6° FECHA DEL RANKING - MENORES SIN HANDICAP -</t>
  </si>
  <si>
    <t>CATEGORIA EAGLES (CLASES 2012 y 2013)</t>
  </si>
  <si>
    <t>GUERENDIAIN CLEMENTE</t>
  </si>
  <si>
    <t>FOLGUERAS AUGUSTO</t>
  </si>
  <si>
    <t>MUNAR FELIX</t>
  </si>
  <si>
    <t>FALCON PERRETTI ORESTE JONAS</t>
  </si>
  <si>
    <t>ARBELECHE ISIDRO FERMIN</t>
  </si>
  <si>
    <t>MA KARTHE PUCILLO FRANCISCO</t>
  </si>
  <si>
    <t>RODRIGUEZ FERRO JUAN MARTIN</t>
  </si>
  <si>
    <t>FLORES BELLINI IGNACIO</t>
  </si>
  <si>
    <t>ALVAREZ RAMIRO</t>
  </si>
  <si>
    <t>CHOCO HIPOLITO</t>
  </si>
  <si>
    <t>MONTENEGRO GIL BENJAMIN</t>
  </si>
  <si>
    <t>PARASUCO AXEL GONZALO</t>
  </si>
  <si>
    <t>CASTRO SANTINO</t>
  </si>
  <si>
    <t>CICCOLA FRANCESCO</t>
  </si>
  <si>
    <t>ESPESO CATALINA MARIA</t>
  </si>
  <si>
    <t>LAPETINA ZOE</t>
  </si>
  <si>
    <t>TRIGO VIOLETA</t>
  </si>
  <si>
    <t>LEOFANTI BIANCA EMILIA</t>
  </si>
  <si>
    <t>MARTIN MILENA</t>
  </si>
  <si>
    <t>VIOLA MAYER CHARO</t>
  </si>
  <si>
    <t>PORCEL MARGARITA</t>
  </si>
  <si>
    <t>CEJAS AGOSTINA</t>
  </si>
  <si>
    <t>RAMPEZZOTTI JUSTINA</t>
  </si>
  <si>
    <t>CATEGORIA BIRDIES (CLASES 2014 Y POSTERIORES)</t>
  </si>
  <si>
    <t>LAMORTE JUAN SEBASTIAN</t>
  </si>
  <si>
    <t>JUAREZ GOÑI BENJAMIN</t>
  </si>
  <si>
    <t>MATHIEU HILARIO</t>
  </si>
  <si>
    <t>PORCEL RENZO</t>
  </si>
  <si>
    <t>RODRIGUEZ MACIAS HILARIO</t>
  </si>
  <si>
    <t>RIESGO FERNANDEZ VALENTINO</t>
  </si>
  <si>
    <t>BUSTILLO BELISARIO</t>
  </si>
  <si>
    <t>DOMINGUEZ DO AMARAL BAUTISTA</t>
  </si>
  <si>
    <t>ALVAREZ AXEL JESUS</t>
  </si>
  <si>
    <t>ESPINAL SALVADOR</t>
  </si>
  <si>
    <t>MATHIEU TORIBIO</t>
  </si>
  <si>
    <t>ALCARAZ FAUSTO</t>
  </si>
  <si>
    <t>NIZ AUGUSTO</t>
  </si>
  <si>
    <t>PRESSO PEREYRA OLIVIA</t>
  </si>
  <si>
    <t>VIOLA MAYER LOLA</t>
  </si>
  <si>
    <t>CANNELLI ESMERALDA</t>
  </si>
  <si>
    <t xml:space="preserve"> CATEGORIA PRINCIPIANTES (5 HOYOS)</t>
  </si>
  <si>
    <t>NIZ GUADALUPE</t>
  </si>
  <si>
    <t>BIONDELLI BOSSO ANGELINA</t>
  </si>
  <si>
    <t>CHOCO JOAQUINA</t>
  </si>
  <si>
    <t>FRANCO ZOE</t>
  </si>
  <si>
    <t>ESCOBAR VALDEZ REBECA</t>
  </si>
  <si>
    <t>ESPINA MARIA PAZ</t>
  </si>
  <si>
    <t>DOMINGUEZ LUCA</t>
  </si>
  <si>
    <t>RODRIGUEZ FERRERO SANTIAGO</t>
  </si>
  <si>
    <t>BIBILONI BRUNO JEREMIAS</t>
  </si>
  <si>
    <t>RENATA PEDRO</t>
  </si>
  <si>
    <t>HEIZENREDER CIRO</t>
  </si>
  <si>
    <t>MARTINEZ CAMILO</t>
  </si>
  <si>
    <t>BUSTILLO MANUEL</t>
  </si>
  <si>
    <t>CATEGORIA PROMOCIONALES A HCP</t>
  </si>
  <si>
    <t>SPIGOLON JOAQUINA</t>
  </si>
  <si>
    <t>PAGNI LUCAS</t>
  </si>
  <si>
    <t>ESPESO JUAN FRANCISCO</t>
  </si>
  <si>
    <t>HARPER TUBIO JUAN BAUTISTA</t>
  </si>
  <si>
    <t>VILLAMIL NICOLAS</t>
  </si>
  <si>
    <t>CATEGORIA ALBATROS (CLASES 1-- y 11)</t>
  </si>
  <si>
    <t>RODRIGUEZ FRAGA JUAN MARTIN</t>
  </si>
  <si>
    <t>ESPESO JUAN BAUTISTA</t>
  </si>
  <si>
    <t>ASET OLAF</t>
  </si>
  <si>
    <t>ASET MIRKO</t>
  </si>
  <si>
    <t>DO COBO MAXIMO</t>
  </si>
  <si>
    <t>CHAURA MAXIMO</t>
  </si>
  <si>
    <t>CG</t>
  </si>
  <si>
    <t>CEGL</t>
  </si>
  <si>
    <t>CHLP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</si>
</sst>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/mm/yyyy;@"/>
    <numFmt numFmtId="165" formatCode="[$-C0A]General"/>
    <numFmt numFmtId="166" formatCode="0.0"/>
    <numFmt numFmtId="167" formatCode="[$-C0A]dd/mm/yyyy"/>
  </numFmts>
  <fonts count="51">
    <font>
      <sz val="10"/>
      <name val="Arial"/>
    </font>
    <font>
      <sz val="15"/>
      <name val="Arial"/>
      <family val="2"/>
    </font>
    <font>
      <b/>
      <sz val="25"/>
      <name val="Arial"/>
      <family val="2"/>
    </font>
    <font>
      <b/>
      <sz val="15"/>
      <name val="Arial"/>
      <family val="2"/>
    </font>
    <font>
      <b/>
      <sz val="15"/>
      <color indexed="12"/>
      <name val="Arial"/>
      <family val="2"/>
    </font>
    <font>
      <b/>
      <sz val="15"/>
      <color indexed="10"/>
      <name val="Arial"/>
      <family val="2"/>
    </font>
    <font>
      <sz val="15"/>
      <color indexed="17"/>
      <name val="Arial"/>
      <family val="2"/>
    </font>
    <font>
      <sz val="15"/>
      <color indexed="12"/>
      <name val="Arial"/>
      <family val="2"/>
    </font>
    <font>
      <sz val="15"/>
      <color indexed="10"/>
      <name val="Arial"/>
      <family val="2"/>
    </font>
    <font>
      <b/>
      <u/>
      <sz val="20"/>
      <color indexed="10"/>
      <name val="Arial"/>
      <family val="2"/>
    </font>
    <font>
      <b/>
      <sz val="15"/>
      <color indexed="9"/>
      <name val="Arial"/>
      <family val="2"/>
    </font>
    <font>
      <sz val="11"/>
      <color indexed="12"/>
      <name val="Arial"/>
      <family val="2"/>
    </font>
    <font>
      <b/>
      <sz val="11"/>
      <color indexed="12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u/>
      <sz val="15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13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2"/>
      <color indexed="9"/>
      <name val="Arial"/>
      <family val="2"/>
    </font>
    <font>
      <sz val="15"/>
      <name val="Wingdings 2"/>
      <family val="1"/>
      <charset val="2"/>
    </font>
    <font>
      <sz val="10"/>
      <color theme="1"/>
      <name val="Arial1"/>
    </font>
    <font>
      <b/>
      <sz val="15"/>
      <color rgb="FFFF0000"/>
      <name val="Arial"/>
      <family val="2"/>
    </font>
    <font>
      <sz val="10"/>
      <color rgb="FF000000"/>
      <name val="Arial1"/>
    </font>
    <font>
      <sz val="12"/>
      <name val="Arial"/>
      <family val="2"/>
    </font>
    <font>
      <sz val="12"/>
      <color theme="1"/>
      <name val="Arial1"/>
    </font>
    <font>
      <sz val="12"/>
      <color theme="1"/>
      <name val="Arial"/>
      <family val="2"/>
    </font>
    <font>
      <b/>
      <sz val="12"/>
      <name val="Arial"/>
      <family val="2"/>
    </font>
    <font>
      <sz val="13"/>
      <name val="Arial"/>
      <family val="2"/>
    </font>
    <font>
      <b/>
      <sz val="13"/>
      <color theme="1"/>
      <name val="Calibri"/>
      <family val="2"/>
      <scheme val="minor"/>
    </font>
    <font>
      <b/>
      <sz val="15"/>
      <color indexed="57"/>
      <name val="Arial"/>
      <family val="2"/>
    </font>
    <font>
      <sz val="25"/>
      <name val="Arial"/>
      <family val="2"/>
    </font>
    <font>
      <b/>
      <sz val="11"/>
      <color indexed="9"/>
      <name val="Arial"/>
      <family val="2"/>
    </font>
    <font>
      <b/>
      <sz val="9"/>
      <color indexed="10"/>
      <name val="Arial"/>
      <family val="2"/>
    </font>
    <font>
      <b/>
      <sz val="9"/>
      <color theme="3"/>
      <name val="Arial"/>
      <family val="2"/>
    </font>
    <font>
      <b/>
      <sz val="20"/>
      <color indexed="9"/>
      <name val="Arial"/>
      <family val="2"/>
    </font>
    <font>
      <b/>
      <sz val="9"/>
      <color theme="0"/>
      <name val="Arial"/>
      <family val="2"/>
    </font>
    <font>
      <b/>
      <sz val="14"/>
      <color theme="0"/>
      <name val="Arial"/>
      <family val="2"/>
    </font>
    <font>
      <b/>
      <sz val="9"/>
      <color rgb="FFFF0000"/>
      <name val="Arial"/>
      <family val="2"/>
    </font>
    <font>
      <b/>
      <sz val="8"/>
      <color indexed="9"/>
      <name val="Arial"/>
      <family val="2"/>
    </font>
    <font>
      <sz val="8"/>
      <name val="Arial"/>
      <family val="2"/>
    </font>
    <font>
      <b/>
      <sz val="8"/>
      <color theme="0"/>
      <name val="Arial"/>
      <family val="2"/>
    </font>
    <font>
      <b/>
      <sz val="8"/>
      <name val="Arial"/>
      <family val="2"/>
    </font>
    <font>
      <b/>
      <sz val="8"/>
      <color indexed="10"/>
      <name val="Arial"/>
      <family val="2"/>
    </font>
    <font>
      <sz val="8"/>
      <name val="Arial1"/>
    </font>
    <font>
      <b/>
      <sz val="8"/>
      <color rgb="FFFF0000"/>
      <name val="Arial"/>
      <family val="2"/>
    </font>
    <font>
      <b/>
      <sz val="8"/>
      <color rgb="FFFF0000"/>
      <name val="Arial1"/>
    </font>
  </fonts>
  <fills count="2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0000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6" fillId="0" borderId="0"/>
    <xf numFmtId="0" fontId="16" fillId="0" borderId="0"/>
    <xf numFmtId="165" fontId="25" fillId="0" borderId="0"/>
    <xf numFmtId="165" fontId="27" fillId="0" borderId="0"/>
  </cellStyleXfs>
  <cellXfs count="37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7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" fillId="0" borderId="0" xfId="0" applyFont="1" applyFill="1"/>
    <xf numFmtId="0" fontId="3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4" fillId="0" borderId="0" xfId="0" applyFont="1" applyAlignment="1">
      <alignment horizontal="center"/>
    </xf>
    <xf numFmtId="0" fontId="3" fillId="0" borderId="8" xfId="0" applyFont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3" fillId="6" borderId="1" xfId="0" applyFont="1" applyFill="1" applyBorder="1"/>
    <xf numFmtId="164" fontId="20" fillId="0" borderId="1" xfId="0" applyNumberFormat="1" applyFont="1" applyFill="1" applyBorder="1" applyAlignment="1">
      <alignment horizontal="center"/>
    </xf>
    <xf numFmtId="164" fontId="21" fillId="0" borderId="6" xfId="0" applyNumberFormat="1" applyFont="1" applyFill="1" applyBorder="1" applyAlignment="1">
      <alignment horizontal="center"/>
    </xf>
    <xf numFmtId="164" fontId="21" fillId="0" borderId="0" xfId="0" applyNumberFormat="1" applyFont="1" applyFill="1"/>
    <xf numFmtId="0" fontId="18" fillId="6" borderId="1" xfId="0" applyFont="1" applyFill="1" applyBorder="1"/>
    <xf numFmtId="0" fontId="3" fillId="0" borderId="4" xfId="0" quotePrefix="1" applyFont="1" applyFill="1" applyBorder="1" applyAlignment="1">
      <alignment horizontal="center"/>
    </xf>
    <xf numFmtId="0" fontId="3" fillId="0" borderId="0" xfId="0" applyFont="1" applyFill="1"/>
    <xf numFmtId="0" fontId="22" fillId="0" borderId="0" xfId="0" applyFont="1"/>
    <xf numFmtId="0" fontId="3" fillId="0" borderId="2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164" fontId="7" fillId="0" borderId="2" xfId="0" applyNumberFormat="1" applyFont="1" applyFill="1" applyBorder="1" applyAlignment="1">
      <alignment horizontal="center"/>
    </xf>
    <xf numFmtId="0" fontId="6" fillId="0" borderId="3" xfId="0" applyFont="1" applyFill="1" applyBorder="1"/>
    <xf numFmtId="0" fontId="24" fillId="0" borderId="0" xfId="0" applyFont="1" applyFill="1"/>
    <xf numFmtId="0" fontId="3" fillId="0" borderId="0" xfId="0" applyFont="1" applyFill="1" applyAlignment="1">
      <alignment horizontal="center"/>
    </xf>
    <xf numFmtId="0" fontId="1" fillId="0" borderId="16" xfId="0" applyFont="1" applyFill="1" applyBorder="1"/>
    <xf numFmtId="164" fontId="1" fillId="0" borderId="12" xfId="0" applyNumberFormat="1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164" fontId="1" fillId="0" borderId="0" xfId="0" applyNumberFormat="1" applyFont="1" applyFill="1"/>
    <xf numFmtId="164" fontId="3" fillId="0" borderId="1" xfId="0" quotePrefix="1" applyNumberFormat="1" applyFont="1" applyFill="1" applyBorder="1" applyAlignment="1">
      <alignment horizontal="center"/>
    </xf>
    <xf numFmtId="164" fontId="1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2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66" fontId="22" fillId="0" borderId="0" xfId="0" applyNumberFormat="1" applyFont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6" fillId="0" borderId="16" xfId="0" applyFont="1" applyFill="1" applyBorder="1"/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/>
    </xf>
    <xf numFmtId="0" fontId="24" fillId="0" borderId="0" xfId="0" applyFont="1" applyFill="1" applyAlignment="1">
      <alignment horizontal="center"/>
    </xf>
    <xf numFmtId="0" fontId="1" fillId="0" borderId="12" xfId="0" quotePrefix="1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0" fontId="3" fillId="0" borderId="17" xfId="0" applyFont="1" applyFill="1" applyBorder="1" applyAlignment="1">
      <alignment horizontal="center"/>
    </xf>
    <xf numFmtId="0" fontId="28" fillId="0" borderId="0" xfId="0" applyFont="1"/>
    <xf numFmtId="0" fontId="31" fillId="0" borderId="0" xfId="0" applyFont="1" applyAlignment="1">
      <alignment horizontal="center"/>
    </xf>
    <xf numFmtId="0" fontId="31" fillId="6" borderId="10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1" fillId="6" borderId="1" xfId="0" applyFont="1" applyFill="1" applyBorder="1" applyAlignment="1">
      <alignment horizontal="center"/>
    </xf>
    <xf numFmtId="0" fontId="32" fillId="0" borderId="0" xfId="0" applyFont="1"/>
    <xf numFmtId="0" fontId="33" fillId="0" borderId="2" xfId="0" applyFont="1" applyBorder="1" applyAlignment="1">
      <alignment horizontal="center"/>
    </xf>
    <xf numFmtId="0" fontId="33" fillId="7" borderId="2" xfId="0" applyFont="1" applyFill="1" applyBorder="1" applyAlignment="1">
      <alignment horizontal="center"/>
    </xf>
    <xf numFmtId="0" fontId="32" fillId="0" borderId="2" xfId="0" applyFont="1" applyBorder="1"/>
    <xf numFmtId="0" fontId="32" fillId="0" borderId="2" xfId="0" applyFont="1" applyBorder="1" applyAlignment="1">
      <alignment horizontal="center"/>
    </xf>
    <xf numFmtId="0" fontId="32" fillId="8" borderId="2" xfId="0" applyFont="1" applyFill="1" applyBorder="1" applyAlignment="1">
      <alignment horizontal="center"/>
    </xf>
    <xf numFmtId="0" fontId="32" fillId="7" borderId="2" xfId="0" applyFont="1" applyFill="1" applyBorder="1" applyAlignment="1">
      <alignment horizontal="center"/>
    </xf>
    <xf numFmtId="0" fontId="31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1" fillId="6" borderId="10" xfId="0" applyFont="1" applyFill="1" applyBorder="1" applyAlignment="1">
      <alignment horizontal="center" vertical="center"/>
    </xf>
    <xf numFmtId="0" fontId="31" fillId="6" borderId="1" xfId="0" applyFont="1" applyFill="1" applyBorder="1" applyAlignment="1">
      <alignment horizontal="center" vertical="center"/>
    </xf>
    <xf numFmtId="165" fontId="29" fillId="0" borderId="0" xfId="3" applyFont="1" applyFill="1" applyBorder="1" applyAlignment="1">
      <alignment vertical="center"/>
    </xf>
    <xf numFmtId="167" fontId="30" fillId="0" borderId="0" xfId="3" applyNumberFormat="1" applyFont="1" applyFill="1" applyBorder="1" applyAlignment="1">
      <alignment horizontal="center" vertical="center"/>
    </xf>
    <xf numFmtId="164" fontId="29" fillId="0" borderId="0" xfId="3" applyNumberFormat="1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0" fontId="3" fillId="0" borderId="23" xfId="0" applyFont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7" fillId="0" borderId="22" xfId="0" applyFont="1" applyFill="1" applyBorder="1" applyAlignment="1">
      <alignment horizontal="center"/>
    </xf>
    <xf numFmtId="0" fontId="7" fillId="2" borderId="17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6" fillId="0" borderId="26" xfId="0" applyFont="1" applyFill="1" applyBorder="1"/>
    <xf numFmtId="0" fontId="11" fillId="0" borderId="27" xfId="0" applyFont="1" applyFill="1" applyBorder="1" applyAlignment="1">
      <alignment horizontal="center"/>
    </xf>
    <xf numFmtId="164" fontId="11" fillId="0" borderId="27" xfId="0" applyNumberFormat="1" applyFont="1" applyFill="1" applyBorder="1" applyAlignment="1">
      <alignment horizontal="center"/>
    </xf>
    <xf numFmtId="0" fontId="8" fillId="0" borderId="27" xfId="0" applyFont="1" applyFill="1" applyBorder="1" applyAlignment="1">
      <alignment horizontal="center"/>
    </xf>
    <xf numFmtId="0" fontId="7" fillId="0" borderId="27" xfId="0" applyFont="1" applyFill="1" applyBorder="1" applyAlignment="1">
      <alignment horizontal="center"/>
    </xf>
    <xf numFmtId="0" fontId="7" fillId="0" borderId="29" xfId="0" applyFont="1" applyFill="1" applyBorder="1" applyAlignment="1">
      <alignment horizontal="center"/>
    </xf>
    <xf numFmtId="0" fontId="7" fillId="2" borderId="28" xfId="0" applyFont="1" applyFill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6" fillId="0" borderId="32" xfId="0" applyFont="1" applyFill="1" applyBorder="1"/>
    <xf numFmtId="0" fontId="11" fillId="0" borderId="22" xfId="0" applyFont="1" applyFill="1" applyBorder="1" applyAlignment="1">
      <alignment horizontal="center"/>
    </xf>
    <xf numFmtId="164" fontId="11" fillId="0" borderId="22" xfId="0" applyNumberFormat="1" applyFont="1" applyFill="1" applyBorder="1" applyAlignment="1">
      <alignment horizontal="center"/>
    </xf>
    <xf numFmtId="0" fontId="8" fillId="0" borderId="22" xfId="0" applyFont="1" applyFill="1" applyBorder="1" applyAlignment="1">
      <alignment horizontal="center"/>
    </xf>
    <xf numFmtId="0" fontId="7" fillId="0" borderId="24" xfId="0" applyFont="1" applyFill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3" fillId="9" borderId="1" xfId="0" applyFont="1" applyFill="1" applyBorder="1" applyAlignment="1">
      <alignment horizontal="center"/>
    </xf>
    <xf numFmtId="0" fontId="3" fillId="11" borderId="1" xfId="0" applyFont="1" applyFill="1" applyBorder="1" applyAlignment="1">
      <alignment horizontal="center"/>
    </xf>
    <xf numFmtId="0" fontId="3" fillId="10" borderId="1" xfId="0" applyFont="1" applyFill="1" applyBorder="1" applyAlignment="1">
      <alignment horizontal="center"/>
    </xf>
    <xf numFmtId="0" fontId="7" fillId="0" borderId="39" xfId="0" quotePrefix="1" applyFont="1" applyFill="1" applyBorder="1" applyAlignment="1">
      <alignment horizontal="center"/>
    </xf>
    <xf numFmtId="0" fontId="7" fillId="0" borderId="40" xfId="0" quotePrefix="1" applyFont="1" applyFill="1" applyBorder="1" applyAlignment="1">
      <alignment horizontal="center"/>
    </xf>
    <xf numFmtId="0" fontId="5" fillId="0" borderId="41" xfId="0" quotePrefix="1" applyFont="1" applyFill="1" applyBorder="1" applyAlignment="1">
      <alignment horizontal="center"/>
    </xf>
    <xf numFmtId="0" fontId="34" fillId="0" borderId="13" xfId="0" quotePrefix="1" applyFont="1" applyFill="1" applyBorder="1" applyAlignment="1">
      <alignment horizontal="center"/>
    </xf>
    <xf numFmtId="0" fontId="3" fillId="6" borderId="10" xfId="0" applyFont="1" applyFill="1" applyBorder="1"/>
    <xf numFmtId="0" fontId="18" fillId="6" borderId="10" xfId="0" applyFont="1" applyFill="1" applyBorder="1"/>
    <xf numFmtId="0" fontId="1" fillId="0" borderId="34" xfId="0" applyFont="1" applyBorder="1"/>
    <xf numFmtId="0" fontId="1" fillId="0" borderId="0" xfId="0" applyFont="1" applyBorder="1"/>
    <xf numFmtId="0" fontId="1" fillId="0" borderId="35" xfId="0" applyFont="1" applyBorder="1"/>
    <xf numFmtId="0" fontId="7" fillId="0" borderId="42" xfId="0" quotePrefix="1" applyFont="1" applyFill="1" applyBorder="1" applyAlignment="1">
      <alignment horizontal="center"/>
    </xf>
    <xf numFmtId="0" fontId="7" fillId="0" borderId="43" xfId="0" quotePrefix="1" applyFont="1" applyFill="1" applyBorder="1" applyAlignment="1">
      <alignment horizontal="center"/>
    </xf>
    <xf numFmtId="0" fontId="5" fillId="0" borderId="44" xfId="0" quotePrefix="1" applyFont="1" applyFill="1" applyBorder="1" applyAlignment="1">
      <alignment horizontal="center"/>
    </xf>
    <xf numFmtId="0" fontId="34" fillId="0" borderId="31" xfId="0" quotePrefix="1" applyFont="1" applyFill="1" applyBorder="1" applyAlignment="1">
      <alignment horizontal="center"/>
    </xf>
    <xf numFmtId="0" fontId="26" fillId="0" borderId="0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16" fillId="0" borderId="6" xfId="0" applyFont="1" applyFill="1" applyBorder="1" applyAlignment="1">
      <alignment horizontal="center"/>
    </xf>
    <xf numFmtId="0" fontId="16" fillId="0" borderId="0" xfId="0" applyFont="1" applyFill="1"/>
    <xf numFmtId="0" fontId="18" fillId="0" borderId="1" xfId="0" applyFont="1" applyBorder="1" applyAlignment="1">
      <alignment horizontal="center"/>
    </xf>
    <xf numFmtId="0" fontId="32" fillId="0" borderId="3" xfId="0" applyFont="1" applyFill="1" applyBorder="1"/>
    <xf numFmtId="0" fontId="32" fillId="0" borderId="0" xfId="0" applyFont="1" applyFill="1"/>
    <xf numFmtId="166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left"/>
    </xf>
    <xf numFmtId="0" fontId="1" fillId="12" borderId="2" xfId="0" quotePrefix="1" applyFont="1" applyFill="1" applyBorder="1" applyAlignment="1">
      <alignment horizontal="center"/>
    </xf>
    <xf numFmtId="0" fontId="1" fillId="12" borderId="2" xfId="0" applyFont="1" applyFill="1" applyBorder="1" applyAlignment="1">
      <alignment horizontal="center"/>
    </xf>
    <xf numFmtId="0" fontId="4" fillId="7" borderId="4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4" fillId="7" borderId="44" xfId="0" applyFont="1" applyFill="1" applyBorder="1" applyAlignment="1">
      <alignment horizontal="center"/>
    </xf>
    <xf numFmtId="0" fontId="6" fillId="8" borderId="26" xfId="0" applyFont="1" applyFill="1" applyBorder="1"/>
    <xf numFmtId="0" fontId="6" fillId="6" borderId="26" xfId="0" applyFont="1" applyFill="1" applyBorder="1"/>
    <xf numFmtId="0" fontId="35" fillId="0" borderId="0" xfId="0" applyFont="1"/>
    <xf numFmtId="0" fontId="28" fillId="0" borderId="0" xfId="0" applyFont="1" applyAlignment="1">
      <alignment vertical="center"/>
    </xf>
    <xf numFmtId="0" fontId="16" fillId="0" borderId="0" xfId="0" applyFont="1"/>
    <xf numFmtId="0" fontId="22" fillId="0" borderId="0" xfId="0" applyFont="1" applyAlignment="1">
      <alignment vertical="center"/>
    </xf>
    <xf numFmtId="0" fontId="31" fillId="0" borderId="0" xfId="0" applyFont="1" applyAlignment="1">
      <alignment horizontal="center" vertical="center"/>
    </xf>
    <xf numFmtId="0" fontId="21" fillId="0" borderId="0" xfId="0" applyFont="1"/>
    <xf numFmtId="0" fontId="40" fillId="0" borderId="0" xfId="0" applyFont="1" applyAlignment="1">
      <alignment horizontal="center"/>
    </xf>
    <xf numFmtId="20" fontId="21" fillId="0" borderId="16" xfId="0" applyNumberFormat="1" applyFont="1" applyBorder="1" applyAlignment="1">
      <alignment horizontal="center"/>
    </xf>
    <xf numFmtId="0" fontId="21" fillId="0" borderId="45" xfId="0" applyFont="1" applyBorder="1"/>
    <xf numFmtId="0" fontId="21" fillId="0" borderId="46" xfId="0" applyFont="1" applyBorder="1"/>
    <xf numFmtId="0" fontId="21" fillId="0" borderId="46" xfId="0" applyFont="1" applyBorder="1" applyAlignment="1">
      <alignment horizontal="center"/>
    </xf>
    <xf numFmtId="0" fontId="21" fillId="0" borderId="47" xfId="0" applyFont="1" applyBorder="1"/>
    <xf numFmtId="0" fontId="20" fillId="0" borderId="0" xfId="0" applyFont="1" applyAlignment="1">
      <alignment horizontal="center"/>
    </xf>
    <xf numFmtId="20" fontId="21" fillId="0" borderId="30" xfId="0" applyNumberFormat="1" applyFont="1" applyBorder="1" applyAlignment="1">
      <alignment horizontal="center"/>
    </xf>
    <xf numFmtId="0" fontId="21" fillId="0" borderId="32" xfId="0" applyFont="1" applyBorder="1"/>
    <xf numFmtId="0" fontId="21" fillId="0" borderId="22" xfId="0" applyFont="1" applyBorder="1"/>
    <xf numFmtId="166" fontId="21" fillId="0" borderId="22" xfId="0" applyNumberFormat="1" applyFont="1" applyBorder="1" applyAlignment="1">
      <alignment horizontal="center"/>
    </xf>
    <xf numFmtId="0" fontId="21" fillId="0" borderId="36" xfId="0" applyFont="1" applyBorder="1"/>
    <xf numFmtId="0" fontId="21" fillId="0" borderId="3" xfId="0" applyFont="1" applyBorder="1"/>
    <xf numFmtId="166" fontId="20" fillId="0" borderId="2" xfId="0" applyNumberFormat="1" applyFont="1" applyBorder="1" applyAlignment="1">
      <alignment horizontal="center"/>
    </xf>
    <xf numFmtId="0" fontId="21" fillId="0" borderId="2" xfId="0" applyFont="1" applyBorder="1"/>
    <xf numFmtId="0" fontId="21" fillId="0" borderId="2" xfId="0" applyFont="1" applyBorder="1" applyAlignment="1">
      <alignment horizontal="center"/>
    </xf>
    <xf numFmtId="166" fontId="21" fillId="0" borderId="47" xfId="0" applyNumberFormat="1" applyFont="1" applyBorder="1" applyAlignment="1">
      <alignment horizontal="center"/>
    </xf>
    <xf numFmtId="166" fontId="21" fillId="0" borderId="2" xfId="0" applyNumberFormat="1" applyFont="1" applyBorder="1" applyAlignment="1">
      <alignment horizontal="center"/>
    </xf>
    <xf numFmtId="166" fontId="21" fillId="0" borderId="4" xfId="0" applyNumberFormat="1" applyFont="1" applyBorder="1" applyAlignment="1">
      <alignment horizontal="center"/>
    </xf>
    <xf numFmtId="20" fontId="40" fillId="16" borderId="30" xfId="0" applyNumberFormat="1" applyFont="1" applyFill="1" applyBorder="1" applyAlignment="1">
      <alignment horizontal="center"/>
    </xf>
    <xf numFmtId="166" fontId="21" fillId="0" borderId="46" xfId="0" applyNumberFormat="1" applyFont="1" applyBorder="1" applyAlignment="1">
      <alignment horizontal="center"/>
    </xf>
    <xf numFmtId="0" fontId="21" fillId="0" borderId="47" xfId="0" applyFont="1" applyBorder="1" applyAlignment="1">
      <alignment horizontal="center"/>
    </xf>
    <xf numFmtId="20" fontId="21" fillId="0" borderId="51" xfId="0" applyNumberFormat="1" applyFont="1" applyBorder="1" applyAlignment="1">
      <alignment horizontal="center"/>
    </xf>
    <xf numFmtId="0" fontId="20" fillId="0" borderId="22" xfId="0" applyFont="1" applyBorder="1"/>
    <xf numFmtId="166" fontId="20" fillId="0" borderId="22" xfId="0" applyNumberFormat="1" applyFont="1" applyBorder="1" applyAlignment="1">
      <alignment horizontal="center"/>
    </xf>
    <xf numFmtId="0" fontId="21" fillId="13" borderId="46" xfId="0" applyFont="1" applyFill="1" applyBorder="1"/>
    <xf numFmtId="0" fontId="21" fillId="13" borderId="2" xfId="0" applyFont="1" applyFill="1" applyBorder="1"/>
    <xf numFmtId="20" fontId="40" fillId="16" borderId="16" xfId="0" applyNumberFormat="1" applyFont="1" applyFill="1" applyBorder="1" applyAlignment="1">
      <alignment horizontal="center"/>
    </xf>
    <xf numFmtId="0" fontId="21" fillId="13" borderId="22" xfId="0" applyFont="1" applyFill="1" applyBorder="1"/>
    <xf numFmtId="166" fontId="21" fillId="0" borderId="36" xfId="0" applyNumberFormat="1" applyFont="1" applyBorder="1" applyAlignment="1">
      <alignment horizontal="center"/>
    </xf>
    <xf numFmtId="0" fontId="40" fillId="17" borderId="1" xfId="0" applyFont="1" applyFill="1" applyBorder="1" applyAlignment="1">
      <alignment horizontal="center"/>
    </xf>
    <xf numFmtId="0" fontId="22" fillId="0" borderId="0" xfId="0" applyFont="1" applyAlignment="1">
      <alignment horizontal="center"/>
    </xf>
    <xf numFmtId="166" fontId="21" fillId="0" borderId="0" xfId="0" applyNumberFormat="1" applyFont="1" applyAlignment="1">
      <alignment horizontal="center"/>
    </xf>
    <xf numFmtId="0" fontId="1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2" fillId="6" borderId="2" xfId="0" applyFont="1" applyFill="1" applyBorder="1"/>
    <xf numFmtId="0" fontId="5" fillId="0" borderId="25" xfId="0" quotePrefix="1" applyFont="1" applyBorder="1" applyAlignment="1">
      <alignment horizontal="center"/>
    </xf>
    <xf numFmtId="0" fontId="4" fillId="7" borderId="41" xfId="0" quotePrefix="1" applyFont="1" applyFill="1" applyBorder="1" applyAlignment="1">
      <alignment horizontal="center"/>
    </xf>
    <xf numFmtId="0" fontId="5" fillId="0" borderId="33" xfId="0" quotePrefix="1" applyFont="1" applyBorder="1" applyAlignment="1">
      <alignment horizontal="center"/>
    </xf>
    <xf numFmtId="0" fontId="26" fillId="6" borderId="26" xfId="0" applyFont="1" applyFill="1" applyBorder="1"/>
    <xf numFmtId="0" fontId="8" fillId="0" borderId="27" xfId="0" quotePrefix="1" applyFont="1" applyFill="1" applyBorder="1" applyAlignment="1">
      <alignment horizontal="center"/>
    </xf>
    <xf numFmtId="0" fontId="7" fillId="0" borderId="27" xfId="0" quotePrefix="1" applyFont="1" applyFill="1" applyBorder="1" applyAlignment="1">
      <alignment horizontal="center"/>
    </xf>
    <xf numFmtId="0" fontId="7" fillId="0" borderId="29" xfId="0" quotePrefix="1" applyFont="1" applyFill="1" applyBorder="1" applyAlignment="1">
      <alignment horizontal="center"/>
    </xf>
    <xf numFmtId="0" fontId="7" fillId="2" borderId="28" xfId="0" quotePrefix="1" applyFont="1" applyFill="1" applyBorder="1" applyAlignment="1">
      <alignment horizontal="center"/>
    </xf>
    <xf numFmtId="0" fontId="44" fillId="0" borderId="0" xfId="0" applyFont="1"/>
    <xf numFmtId="0" fontId="45" fillId="0" borderId="0" xfId="0" applyFont="1" applyAlignment="1">
      <alignment horizontal="center"/>
    </xf>
    <xf numFmtId="20" fontId="44" fillId="0" borderId="12" xfId="0" applyNumberFormat="1" applyFont="1" applyBorder="1" applyAlignment="1">
      <alignment horizontal="center"/>
    </xf>
    <xf numFmtId="0" fontId="44" fillId="0" borderId="3" xfId="0" applyFont="1" applyBorder="1" applyAlignment="1">
      <alignment horizontal="center"/>
    </xf>
    <xf numFmtId="0" fontId="44" fillId="0" borderId="2" xfId="0" applyFont="1" applyBorder="1" applyAlignment="1">
      <alignment horizontal="left"/>
    </xf>
    <xf numFmtId="0" fontId="44" fillId="0" borderId="2" xfId="0" applyFont="1" applyBorder="1" applyAlignment="1">
      <alignment horizontal="center"/>
    </xf>
    <xf numFmtId="0" fontId="44" fillId="0" borderId="4" xfId="0" applyFont="1" applyBorder="1" applyAlignment="1">
      <alignment horizontal="center"/>
    </xf>
    <xf numFmtId="0" fontId="46" fillId="0" borderId="0" xfId="0" applyFont="1" applyAlignment="1">
      <alignment horizontal="center"/>
    </xf>
    <xf numFmtId="20" fontId="44" fillId="0" borderId="17" xfId="0" applyNumberFormat="1" applyFont="1" applyBorder="1" applyAlignment="1">
      <alignment horizontal="center"/>
    </xf>
    <xf numFmtId="0" fontId="44" fillId="0" borderId="32" xfId="0" applyFont="1" applyBorder="1" applyAlignment="1">
      <alignment horizontal="center"/>
    </xf>
    <xf numFmtId="0" fontId="44" fillId="0" borderId="22" xfId="0" applyFont="1" applyBorder="1" applyAlignment="1">
      <alignment horizontal="left"/>
    </xf>
    <xf numFmtId="0" fontId="44" fillId="0" borderId="22" xfId="0" applyFont="1" applyBorder="1" applyAlignment="1">
      <alignment horizontal="center"/>
    </xf>
    <xf numFmtId="0" fontId="44" fillId="0" borderId="36" xfId="0" applyFont="1" applyBorder="1" applyAlignment="1">
      <alignment horizontal="center"/>
    </xf>
    <xf numFmtId="0" fontId="45" fillId="17" borderId="8" xfId="0" applyFont="1" applyFill="1" applyBorder="1" applyAlignment="1">
      <alignment horizontal="center"/>
    </xf>
    <xf numFmtId="0" fontId="44" fillId="0" borderId="34" xfId="0" applyFont="1" applyBorder="1"/>
    <xf numFmtId="0" fontId="44" fillId="0" borderId="45" xfId="0" applyFont="1" applyBorder="1"/>
    <xf numFmtId="0" fontId="44" fillId="0" borderId="46" xfId="0" applyFont="1" applyBorder="1"/>
    <xf numFmtId="166" fontId="48" fillId="0" borderId="46" xfId="3" applyNumberFormat="1" applyFont="1" applyBorder="1" applyAlignment="1">
      <alignment horizontal="center"/>
    </xf>
    <xf numFmtId="0" fontId="44" fillId="0" borderId="47" xfId="0" applyFont="1" applyBorder="1"/>
    <xf numFmtId="0" fontId="44" fillId="0" borderId="3" xfId="0" applyFont="1" applyBorder="1"/>
    <xf numFmtId="0" fontId="44" fillId="0" borderId="2" xfId="0" applyFont="1" applyBorder="1"/>
    <xf numFmtId="166" fontId="48" fillId="0" borderId="2" xfId="3" applyNumberFormat="1" applyFont="1" applyBorder="1" applyAlignment="1">
      <alignment horizontal="center"/>
    </xf>
    <xf numFmtId="165" fontId="48" fillId="0" borderId="2" xfId="3" applyFont="1" applyBorder="1"/>
    <xf numFmtId="166" fontId="48" fillId="0" borderId="4" xfId="3" applyNumberFormat="1" applyFont="1" applyBorder="1" applyAlignment="1">
      <alignment horizontal="center"/>
    </xf>
    <xf numFmtId="0" fontId="44" fillId="10" borderId="2" xfId="0" applyFont="1" applyFill="1" applyBorder="1"/>
    <xf numFmtId="165" fontId="48" fillId="10" borderId="2" xfId="3" applyFont="1" applyFill="1" applyBorder="1"/>
    <xf numFmtId="0" fontId="44" fillId="0" borderId="32" xfId="0" applyFont="1" applyBorder="1"/>
    <xf numFmtId="0" fontId="44" fillId="10" borderId="22" xfId="0" applyFont="1" applyFill="1" applyBorder="1"/>
    <xf numFmtId="166" fontId="48" fillId="0" borderId="22" xfId="3" applyNumberFormat="1" applyFont="1" applyBorder="1" applyAlignment="1">
      <alignment horizontal="center"/>
    </xf>
    <xf numFmtId="165" fontId="48" fillId="10" borderId="22" xfId="3" applyFont="1" applyFill="1" applyBorder="1"/>
    <xf numFmtId="166" fontId="48" fillId="0" borderId="36" xfId="3" applyNumberFormat="1" applyFont="1" applyBorder="1" applyAlignment="1">
      <alignment horizontal="center"/>
    </xf>
    <xf numFmtId="166" fontId="48" fillId="0" borderId="2" xfId="3" quotePrefix="1" applyNumberFormat="1" applyFont="1" applyBorder="1" applyAlignment="1">
      <alignment horizontal="center"/>
    </xf>
    <xf numFmtId="166" fontId="48" fillId="0" borderId="4" xfId="3" quotePrefix="1" applyNumberFormat="1" applyFont="1" applyBorder="1" applyAlignment="1">
      <alignment horizontal="center"/>
    </xf>
    <xf numFmtId="20" fontId="44" fillId="0" borderId="28" xfId="0" applyNumberFormat="1" applyFont="1" applyBorder="1" applyAlignment="1">
      <alignment horizontal="center" vertical="center"/>
    </xf>
    <xf numFmtId="0" fontId="44" fillId="0" borderId="22" xfId="0" applyFont="1" applyBorder="1"/>
    <xf numFmtId="165" fontId="48" fillId="0" borderId="22" xfId="3" applyFont="1" applyBorder="1"/>
    <xf numFmtId="0" fontId="44" fillId="0" borderId="53" xfId="0" applyFont="1" applyBorder="1"/>
    <xf numFmtId="0" fontId="44" fillId="10" borderId="40" xfId="0" applyFont="1" applyFill="1" applyBorder="1"/>
    <xf numFmtId="166" fontId="48" fillId="0" borderId="40" xfId="3" applyNumberFormat="1" applyFont="1" applyBorder="1" applyAlignment="1">
      <alignment horizontal="center"/>
    </xf>
    <xf numFmtId="0" fontId="44" fillId="0" borderId="40" xfId="0" applyFont="1" applyBorder="1"/>
    <xf numFmtId="165" fontId="48" fillId="0" borderId="40" xfId="3" applyFont="1" applyBorder="1"/>
    <xf numFmtId="166" fontId="48" fillId="0" borderId="41" xfId="3" applyNumberFormat="1" applyFont="1" applyBorder="1" applyAlignment="1">
      <alignment horizontal="center"/>
    </xf>
    <xf numFmtId="0" fontId="45" fillId="17" borderId="1" xfId="0" applyFont="1" applyFill="1" applyBorder="1" applyAlignment="1">
      <alignment horizontal="center"/>
    </xf>
    <xf numFmtId="0" fontId="45" fillId="19" borderId="1" xfId="0" applyFont="1" applyFill="1" applyBorder="1" applyAlignment="1">
      <alignment horizontal="center"/>
    </xf>
    <xf numFmtId="0" fontId="44" fillId="0" borderId="0" xfId="0" applyFont="1" applyAlignment="1">
      <alignment horizontal="center"/>
    </xf>
    <xf numFmtId="166" fontId="44" fillId="0" borderId="0" xfId="0" applyNumberFormat="1" applyFont="1" applyAlignment="1">
      <alignment horizontal="center"/>
    </xf>
    <xf numFmtId="0" fontId="49" fillId="6" borderId="2" xfId="0" applyFont="1" applyFill="1" applyBorder="1"/>
    <xf numFmtId="0" fontId="49" fillId="6" borderId="46" xfId="0" applyFont="1" applyFill="1" applyBorder="1"/>
    <xf numFmtId="0" fontId="3" fillId="0" borderId="0" xfId="0" applyFont="1" applyAlignment="1">
      <alignment horizontal="center"/>
    </xf>
    <xf numFmtId="0" fontId="3" fillId="0" borderId="0" xfId="0" applyFont="1" applyFill="1" applyBorder="1" applyAlignment="1">
      <alignment horizontal="center"/>
    </xf>
    <xf numFmtId="1" fontId="5" fillId="0" borderId="9" xfId="0" applyNumberFormat="1" applyFont="1" applyFill="1" applyBorder="1" applyAlignment="1">
      <alignment horizontal="center"/>
    </xf>
    <xf numFmtId="0" fontId="4" fillId="7" borderId="44" xfId="0" quotePrefix="1" applyFont="1" applyFill="1" applyBorder="1" applyAlignment="1">
      <alignment horizontal="center"/>
    </xf>
    <xf numFmtId="0" fontId="26" fillId="6" borderId="16" xfId="0" applyFont="1" applyFill="1" applyBorder="1"/>
    <xf numFmtId="0" fontId="7" fillId="2" borderId="12" xfId="0" quotePrefix="1" applyFont="1" applyFill="1" applyBorder="1" applyAlignment="1">
      <alignment horizontal="center"/>
    </xf>
    <xf numFmtId="0" fontId="5" fillId="0" borderId="13" xfId="0" quotePrefix="1" applyFont="1" applyFill="1" applyBorder="1" applyAlignment="1">
      <alignment horizontal="center"/>
    </xf>
    <xf numFmtId="0" fontId="7" fillId="2" borderId="17" xfId="0" quotePrefix="1" applyFont="1" applyFill="1" applyBorder="1" applyAlignment="1">
      <alignment horizontal="center"/>
    </xf>
    <xf numFmtId="0" fontId="3" fillId="11" borderId="37" xfId="0" applyFont="1" applyFill="1" applyBorder="1" applyAlignment="1">
      <alignment horizontal="center"/>
    </xf>
    <xf numFmtId="0" fontId="3" fillId="11" borderId="7" xfId="0" applyFont="1" applyFill="1" applyBorder="1" applyAlignment="1">
      <alignment horizontal="center"/>
    </xf>
    <xf numFmtId="0" fontId="3" fillId="11" borderId="38" xfId="0" applyFont="1" applyFill="1" applyBorder="1" applyAlignment="1">
      <alignment horizontal="center"/>
    </xf>
    <xf numFmtId="0" fontId="19" fillId="3" borderId="8" xfId="0" applyFont="1" applyFill="1" applyBorder="1" applyAlignment="1">
      <alignment horizontal="center"/>
    </xf>
    <xf numFmtId="0" fontId="19" fillId="3" borderId="14" xfId="0" applyFont="1" applyFill="1" applyBorder="1" applyAlignment="1">
      <alignment horizontal="center"/>
    </xf>
    <xf numFmtId="0" fontId="19" fillId="3" borderId="10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9" borderId="37" xfId="0" applyFont="1" applyFill="1" applyBorder="1" applyAlignment="1">
      <alignment horizontal="center"/>
    </xf>
    <xf numFmtId="0" fontId="3" fillId="9" borderId="7" xfId="0" applyFont="1" applyFill="1" applyBorder="1" applyAlignment="1">
      <alignment horizontal="center"/>
    </xf>
    <xf numFmtId="0" fontId="3" fillId="9" borderId="38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10" fillId="4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26" fillId="0" borderId="0" xfId="0" applyFont="1" applyBorder="1" applyAlignment="1">
      <alignment horizontal="center"/>
    </xf>
    <xf numFmtId="0" fontId="3" fillId="3" borderId="18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/>
    </xf>
    <xf numFmtId="0" fontId="3" fillId="3" borderId="19" xfId="0" applyFont="1" applyFill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23" fillId="4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3" fillId="5" borderId="14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/>
    </xf>
    <xf numFmtId="0" fontId="31" fillId="5" borderId="8" xfId="0" applyFont="1" applyFill="1" applyBorder="1" applyAlignment="1">
      <alignment horizontal="center"/>
    </xf>
    <xf numFmtId="0" fontId="31" fillId="5" borderId="14" xfId="0" applyFont="1" applyFill="1" applyBorder="1" applyAlignment="1">
      <alignment horizontal="center"/>
    </xf>
    <xf numFmtId="0" fontId="31" fillId="5" borderId="1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0" fontId="41" fillId="16" borderId="18" xfId="0" applyFont="1" applyFill="1" applyBorder="1" applyAlignment="1">
      <alignment horizontal="center" vertical="center" wrapText="1"/>
    </xf>
    <xf numFmtId="0" fontId="41" fillId="16" borderId="15" xfId="0" applyFont="1" applyFill="1" applyBorder="1" applyAlignment="1">
      <alignment horizontal="center" vertical="center" wrapText="1"/>
    </xf>
    <xf numFmtId="0" fontId="41" fillId="16" borderId="19" xfId="0" applyFont="1" applyFill="1" applyBorder="1" applyAlignment="1">
      <alignment horizontal="center" vertical="center" wrapText="1"/>
    </xf>
    <xf numFmtId="0" fontId="41" fillId="16" borderId="34" xfId="0" applyFont="1" applyFill="1" applyBorder="1" applyAlignment="1">
      <alignment horizontal="center" vertical="center" wrapText="1"/>
    </xf>
    <xf numFmtId="0" fontId="41" fillId="16" borderId="0" xfId="0" applyFont="1" applyFill="1" applyAlignment="1">
      <alignment horizontal="center" vertical="center" wrapText="1"/>
    </xf>
    <xf numFmtId="0" fontId="41" fillId="16" borderId="35" xfId="0" applyFont="1" applyFill="1" applyBorder="1" applyAlignment="1">
      <alignment horizontal="center" vertical="center" wrapText="1"/>
    </xf>
    <xf numFmtId="0" fontId="41" fillId="16" borderId="37" xfId="0" applyFont="1" applyFill="1" applyBorder="1" applyAlignment="1">
      <alignment horizontal="center" vertical="center" wrapText="1"/>
    </xf>
    <xf numFmtId="0" fontId="41" fillId="16" borderId="7" xfId="0" applyFont="1" applyFill="1" applyBorder="1" applyAlignment="1">
      <alignment horizontal="center" vertical="center" wrapText="1"/>
    </xf>
    <xf numFmtId="0" fontId="41" fillId="16" borderId="38" xfId="0" applyFont="1" applyFill="1" applyBorder="1" applyAlignment="1">
      <alignment horizontal="center" vertical="center" wrapText="1"/>
    </xf>
    <xf numFmtId="0" fontId="40" fillId="16" borderId="8" xfId="0" applyFont="1" applyFill="1" applyBorder="1" applyAlignment="1">
      <alignment horizontal="center" vertical="center"/>
    </xf>
    <xf numFmtId="0" fontId="40" fillId="16" borderId="15" xfId="0" applyFont="1" applyFill="1" applyBorder="1" applyAlignment="1">
      <alignment horizontal="center" vertical="center"/>
    </xf>
    <xf numFmtId="0" fontId="40" fillId="16" borderId="19" xfId="0" applyFont="1" applyFill="1" applyBorder="1" applyAlignment="1">
      <alignment horizontal="center" vertical="center"/>
    </xf>
    <xf numFmtId="0" fontId="40" fillId="16" borderId="14" xfId="0" applyFont="1" applyFill="1" applyBorder="1" applyAlignment="1">
      <alignment horizontal="center" vertical="center"/>
    </xf>
    <xf numFmtId="0" fontId="40" fillId="16" borderId="10" xfId="0" applyFont="1" applyFill="1" applyBorder="1" applyAlignment="1">
      <alignment horizontal="center" vertical="center"/>
    </xf>
    <xf numFmtId="0" fontId="40" fillId="16" borderId="48" xfId="0" applyFont="1" applyFill="1" applyBorder="1" applyAlignment="1">
      <alignment horizontal="center" vertical="center"/>
    </xf>
    <xf numFmtId="0" fontId="40" fillId="16" borderId="49" xfId="0" applyFont="1" applyFill="1" applyBorder="1" applyAlignment="1">
      <alignment horizontal="center" vertical="center"/>
    </xf>
    <xf numFmtId="0" fontId="40" fillId="16" borderId="50" xfId="0" applyFont="1" applyFill="1" applyBorder="1" applyAlignment="1">
      <alignment horizontal="center" vertical="center"/>
    </xf>
    <xf numFmtId="0" fontId="40" fillId="16" borderId="37" xfId="0" applyFont="1" applyFill="1" applyBorder="1" applyAlignment="1">
      <alignment horizontal="center" vertical="center"/>
    </xf>
    <xf numFmtId="0" fontId="40" fillId="16" borderId="0" xfId="0" applyFont="1" applyFill="1" applyAlignment="1">
      <alignment horizontal="center" vertical="center"/>
    </xf>
    <xf numFmtId="0" fontId="40" fillId="16" borderId="35" xfId="0" applyFont="1" applyFill="1" applyBorder="1" applyAlignment="1">
      <alignment horizontal="center" vertical="center"/>
    </xf>
    <xf numFmtId="0" fontId="40" fillId="16" borderId="7" xfId="0" applyFont="1" applyFill="1" applyBorder="1" applyAlignment="1">
      <alignment horizontal="center" vertical="center"/>
    </xf>
    <xf numFmtId="0" fontId="40" fillId="16" borderId="38" xfId="0" applyFont="1" applyFill="1" applyBorder="1" applyAlignment="1">
      <alignment horizontal="center" vertical="center"/>
    </xf>
    <xf numFmtId="0" fontId="41" fillId="18" borderId="18" xfId="0" applyFont="1" applyFill="1" applyBorder="1" applyAlignment="1">
      <alignment horizontal="center" wrapText="1"/>
    </xf>
    <xf numFmtId="0" fontId="41" fillId="18" borderId="15" xfId="0" applyFont="1" applyFill="1" applyBorder="1" applyAlignment="1">
      <alignment horizontal="center" wrapText="1"/>
    </xf>
    <xf numFmtId="0" fontId="41" fillId="18" borderId="19" xfId="0" applyFont="1" applyFill="1" applyBorder="1" applyAlignment="1">
      <alignment horizontal="center" wrapText="1"/>
    </xf>
    <xf numFmtId="0" fontId="41" fillId="18" borderId="34" xfId="0" applyFont="1" applyFill="1" applyBorder="1" applyAlignment="1">
      <alignment horizontal="center" wrapText="1"/>
    </xf>
    <xf numFmtId="0" fontId="41" fillId="18" borderId="0" xfId="0" applyFont="1" applyFill="1" applyAlignment="1">
      <alignment horizontal="center" wrapText="1"/>
    </xf>
    <xf numFmtId="0" fontId="41" fillId="18" borderId="35" xfId="0" applyFont="1" applyFill="1" applyBorder="1" applyAlignment="1">
      <alignment horizontal="center" wrapText="1"/>
    </xf>
    <xf numFmtId="0" fontId="41" fillId="18" borderId="37" xfId="0" applyFont="1" applyFill="1" applyBorder="1" applyAlignment="1">
      <alignment horizontal="center" wrapText="1"/>
    </xf>
    <xf numFmtId="0" fontId="41" fillId="18" borderId="7" xfId="0" applyFont="1" applyFill="1" applyBorder="1" applyAlignment="1">
      <alignment horizontal="center" wrapText="1"/>
    </xf>
    <xf numFmtId="0" fontId="41" fillId="18" borderId="38" xfId="0" applyFont="1" applyFill="1" applyBorder="1" applyAlignment="1">
      <alignment horizontal="center" wrapText="1"/>
    </xf>
    <xf numFmtId="0" fontId="39" fillId="15" borderId="8" xfId="0" applyFont="1" applyFill="1" applyBorder="1" applyAlignment="1">
      <alignment horizontal="center"/>
    </xf>
    <xf numFmtId="0" fontId="39" fillId="15" borderId="14" xfId="0" applyFont="1" applyFill="1" applyBorder="1" applyAlignment="1">
      <alignment horizontal="center"/>
    </xf>
    <xf numFmtId="0" fontId="39" fillId="15" borderId="10" xfId="0" applyFont="1" applyFill="1" applyBorder="1" applyAlignment="1">
      <alignment horizontal="center"/>
    </xf>
    <xf numFmtId="0" fontId="17" fillId="0" borderId="7" xfId="0" applyFont="1" applyBorder="1" applyAlignment="1">
      <alignment horizontal="center" vertical="center"/>
    </xf>
    <xf numFmtId="0" fontId="36" fillId="4" borderId="8" xfId="0" applyFont="1" applyFill="1" applyBorder="1" applyAlignment="1">
      <alignment horizontal="center" vertical="center"/>
    </xf>
    <xf numFmtId="0" fontId="36" fillId="4" borderId="14" xfId="0" applyFont="1" applyFill="1" applyBorder="1" applyAlignment="1">
      <alignment horizontal="center" vertical="center"/>
    </xf>
    <xf numFmtId="0" fontId="36" fillId="4" borderId="10" xfId="0" applyFont="1" applyFill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7" fillId="14" borderId="2" xfId="0" applyFont="1" applyFill="1" applyBorder="1" applyAlignment="1">
      <alignment horizontal="center"/>
    </xf>
    <xf numFmtId="0" fontId="47" fillId="14" borderId="8" xfId="0" applyFont="1" applyFill="1" applyBorder="1" applyAlignment="1">
      <alignment horizontal="center"/>
    </xf>
    <xf numFmtId="0" fontId="47" fillId="14" borderId="14" xfId="0" applyFont="1" applyFill="1" applyBorder="1" applyAlignment="1">
      <alignment horizontal="center"/>
    </xf>
    <xf numFmtId="0" fontId="47" fillId="14" borderId="10" xfId="0" applyFont="1" applyFill="1" applyBorder="1" applyAlignment="1">
      <alignment horizontal="center"/>
    </xf>
    <xf numFmtId="0" fontId="31" fillId="0" borderId="7" xfId="0" applyFont="1" applyBorder="1" applyAlignment="1">
      <alignment horizontal="center" vertical="center"/>
    </xf>
    <xf numFmtId="0" fontId="23" fillId="4" borderId="8" xfId="0" applyFont="1" applyFill="1" applyBorder="1" applyAlignment="1">
      <alignment horizontal="center" vertical="center"/>
    </xf>
    <xf numFmtId="0" fontId="23" fillId="4" borderId="14" xfId="0" applyFont="1" applyFill="1" applyBorder="1" applyAlignment="1">
      <alignment horizontal="center" vertical="center"/>
    </xf>
    <xf numFmtId="0" fontId="23" fillId="4" borderId="10" xfId="0" applyFont="1" applyFill="1" applyBorder="1" applyAlignment="1">
      <alignment horizontal="center" vertical="center"/>
    </xf>
    <xf numFmtId="0" fontId="31" fillId="0" borderId="0" xfId="0" applyFont="1" applyAlignment="1">
      <alignment horizontal="center"/>
    </xf>
    <xf numFmtId="0" fontId="43" fillId="15" borderId="8" xfId="0" applyFont="1" applyFill="1" applyBorder="1" applyAlignment="1">
      <alignment horizontal="center"/>
    </xf>
    <xf numFmtId="0" fontId="43" fillId="15" borderId="14" xfId="0" applyFont="1" applyFill="1" applyBorder="1" applyAlignment="1">
      <alignment horizontal="center"/>
    </xf>
    <xf numFmtId="0" fontId="43" fillId="15" borderId="10" xfId="0" applyFont="1" applyFill="1" applyBorder="1" applyAlignment="1">
      <alignment horizontal="center"/>
    </xf>
    <xf numFmtId="0" fontId="45" fillId="16" borderId="8" xfId="0" applyFont="1" applyFill="1" applyBorder="1" applyAlignment="1">
      <alignment horizontal="center" vertical="center"/>
    </xf>
    <xf numFmtId="0" fontId="45" fillId="16" borderId="14" xfId="0" applyFont="1" applyFill="1" applyBorder="1" applyAlignment="1">
      <alignment horizontal="center" vertical="center"/>
    </xf>
    <xf numFmtId="0" fontId="45" fillId="16" borderId="10" xfId="0" applyFont="1" applyFill="1" applyBorder="1" applyAlignment="1">
      <alignment horizontal="center" vertical="center"/>
    </xf>
    <xf numFmtId="0" fontId="45" fillId="16" borderId="15" xfId="0" applyFont="1" applyFill="1" applyBorder="1" applyAlignment="1">
      <alignment horizontal="center" vertical="center"/>
    </xf>
    <xf numFmtId="0" fontId="45" fillId="16" borderId="19" xfId="0" applyFont="1" applyFill="1" applyBorder="1" applyAlignment="1">
      <alignment horizontal="center" vertical="center"/>
    </xf>
    <xf numFmtId="0" fontId="45" fillId="16" borderId="7" xfId="0" applyFont="1" applyFill="1" applyBorder="1" applyAlignment="1">
      <alignment horizontal="center" vertical="center"/>
    </xf>
    <xf numFmtId="0" fontId="45" fillId="16" borderId="38" xfId="0" applyFont="1" applyFill="1" applyBorder="1" applyAlignment="1">
      <alignment horizontal="center" vertical="center"/>
    </xf>
    <xf numFmtId="20" fontId="44" fillId="0" borderId="25" xfId="0" applyNumberFormat="1" applyFont="1" applyBorder="1" applyAlignment="1">
      <alignment horizontal="center" vertical="center"/>
    </xf>
    <xf numFmtId="20" fontId="44" fillId="0" borderId="52" xfId="0" applyNumberFormat="1" applyFont="1" applyBorder="1" applyAlignment="1">
      <alignment horizontal="center" vertical="center"/>
    </xf>
    <xf numFmtId="0" fontId="6" fillId="0" borderId="30" xfId="0" applyFont="1" applyFill="1" applyBorder="1"/>
    <xf numFmtId="164" fontId="7" fillId="0" borderId="22" xfId="0" applyNumberFormat="1" applyFont="1" applyFill="1" applyBorder="1" applyAlignment="1">
      <alignment horizontal="center"/>
    </xf>
    <xf numFmtId="1" fontId="5" fillId="0" borderId="24" xfId="0" applyNumberFormat="1" applyFont="1" applyFill="1" applyBorder="1" applyAlignment="1">
      <alignment horizontal="center"/>
    </xf>
    <xf numFmtId="0" fontId="26" fillId="6" borderId="30" xfId="0" applyFont="1" applyFill="1" applyBorder="1"/>
    <xf numFmtId="1" fontId="5" fillId="0" borderId="24" xfId="0" quotePrefix="1" applyNumberFormat="1" applyFont="1" applyFill="1" applyBorder="1" applyAlignment="1">
      <alignment horizontal="center"/>
    </xf>
    <xf numFmtId="0" fontId="5" fillId="0" borderId="31" xfId="0" quotePrefix="1" applyFont="1" applyFill="1" applyBorder="1" applyAlignment="1">
      <alignment horizontal="center"/>
    </xf>
    <xf numFmtId="20" fontId="44" fillId="6" borderId="13" xfId="0" applyNumberFormat="1" applyFont="1" applyFill="1" applyBorder="1" applyAlignment="1">
      <alignment horizontal="center"/>
    </xf>
    <xf numFmtId="20" fontId="44" fillId="6" borderId="12" xfId="0" applyNumberFormat="1" applyFont="1" applyFill="1" applyBorder="1" applyAlignment="1">
      <alignment horizontal="center"/>
    </xf>
    <xf numFmtId="20" fontId="44" fillId="6" borderId="17" xfId="0" applyNumberFormat="1" applyFont="1" applyFill="1" applyBorder="1" applyAlignment="1">
      <alignment horizontal="center"/>
    </xf>
    <xf numFmtId="0" fontId="5" fillId="0" borderId="24" xfId="0" quotePrefix="1" applyFont="1" applyFill="1" applyBorder="1" applyAlignment="1">
      <alignment horizontal="center"/>
    </xf>
    <xf numFmtId="0" fontId="4" fillId="6" borderId="12" xfId="0" applyFont="1" applyFill="1" applyBorder="1" applyAlignment="1">
      <alignment horizontal="center"/>
    </xf>
    <xf numFmtId="0" fontId="5" fillId="6" borderId="13" xfId="0" applyFont="1" applyFill="1" applyBorder="1" applyAlignment="1">
      <alignment horizontal="center"/>
    </xf>
    <xf numFmtId="0" fontId="49" fillId="6" borderId="40" xfId="0" applyFont="1" applyFill="1" applyBorder="1"/>
    <xf numFmtId="0" fontId="26" fillId="6" borderId="32" xfId="0" applyFont="1" applyFill="1" applyBorder="1"/>
    <xf numFmtId="0" fontId="8" fillId="0" borderId="22" xfId="0" quotePrefix="1" applyFont="1" applyFill="1" applyBorder="1" applyAlignment="1">
      <alignment horizontal="center"/>
    </xf>
    <xf numFmtId="0" fontId="7" fillId="0" borderId="22" xfId="0" quotePrefix="1" applyFont="1" applyFill="1" applyBorder="1" applyAlignment="1">
      <alignment horizontal="center"/>
    </xf>
    <xf numFmtId="0" fontId="7" fillId="0" borderId="24" xfId="0" quotePrefix="1" applyFont="1" applyFill="1" applyBorder="1" applyAlignment="1">
      <alignment horizontal="center"/>
    </xf>
    <xf numFmtId="0" fontId="4" fillId="6" borderId="41" xfId="0" applyFont="1" applyFill="1" applyBorder="1" applyAlignment="1">
      <alignment horizontal="center"/>
    </xf>
    <xf numFmtId="0" fontId="34" fillId="6" borderId="13" xfId="0" quotePrefix="1" applyFont="1" applyFill="1" applyBorder="1" applyAlignment="1">
      <alignment horizontal="center"/>
    </xf>
    <xf numFmtId="0" fontId="49" fillId="6" borderId="22" xfId="0" applyFont="1" applyFill="1" applyBorder="1"/>
    <xf numFmtId="165" fontId="50" fillId="6" borderId="2" xfId="3" applyFont="1" applyFill="1" applyBorder="1"/>
    <xf numFmtId="0" fontId="6" fillId="8" borderId="32" xfId="0" applyFont="1" applyFill="1" applyBorder="1"/>
    <xf numFmtId="0" fontId="5" fillId="6" borderId="41" xfId="0" quotePrefix="1" applyFont="1" applyFill="1" applyBorder="1" applyAlignment="1">
      <alignment horizontal="center"/>
    </xf>
    <xf numFmtId="0" fontId="4" fillId="6" borderId="41" xfId="0" quotePrefix="1" applyFont="1" applyFill="1" applyBorder="1" applyAlignment="1">
      <alignment horizontal="center"/>
    </xf>
    <xf numFmtId="20" fontId="44" fillId="6" borderId="18" xfId="0" applyNumberFormat="1" applyFont="1" applyFill="1" applyBorder="1" applyAlignment="1">
      <alignment horizontal="center" vertical="center"/>
    </xf>
    <xf numFmtId="20" fontId="44" fillId="6" borderId="16" xfId="0" applyNumberFormat="1" applyFont="1" applyFill="1" applyBorder="1" applyAlignment="1">
      <alignment horizontal="center"/>
    </xf>
    <xf numFmtId="0" fontId="26" fillId="6" borderId="41" xfId="0" applyFont="1" applyFill="1" applyBorder="1" applyAlignment="1">
      <alignment horizontal="center"/>
    </xf>
    <xf numFmtId="0" fontId="5" fillId="0" borderId="36" xfId="0" applyFont="1" applyFill="1" applyBorder="1" applyAlignment="1">
      <alignment horizontal="center"/>
    </xf>
  </cellXfs>
  <cellStyles count="5">
    <cellStyle name="Excel Built-in Normal" xfId="2" xr:uid="{00000000-0005-0000-0000-000000000000}"/>
    <cellStyle name="Excel Built-in Normal 1" xfId="4" xr:uid="{00000000-0005-0000-0000-000001000000}"/>
    <cellStyle name="Excel Built-in Normal 2" xfId="3" xr:uid="{00000000-0005-0000-0000-000002000000}"/>
    <cellStyle name="Normal" xfId="0" builtinId="0"/>
    <cellStyle name="Normal 2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4"/>
  <sheetViews>
    <sheetView tabSelected="1" zoomScale="70" workbookViewId="0">
      <selection sqref="A1:N1"/>
    </sheetView>
  </sheetViews>
  <sheetFormatPr baseColWidth="10" defaultRowHeight="18.75"/>
  <cols>
    <col min="1" max="1" width="34.85546875" style="1" customWidth="1"/>
    <col min="2" max="2" width="8.85546875" style="8" bestFit="1" customWidth="1"/>
    <col min="3" max="3" width="12" style="8" bestFit="1" customWidth="1"/>
    <col min="4" max="4" width="7.85546875" style="2" bestFit="1" customWidth="1"/>
    <col min="5" max="14" width="6.7109375" style="2" customWidth="1"/>
    <col min="15" max="15" width="10.85546875" style="1" customWidth="1"/>
    <col min="16" max="17" width="11.42578125" style="1" customWidth="1"/>
    <col min="18" max="16384" width="11.42578125" style="1"/>
  </cols>
  <sheetData>
    <row r="1" spans="1:17" ht="30.75">
      <c r="A1" s="260" t="s">
        <v>32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</row>
    <row r="2" spans="1:17" ht="23.25">
      <c r="A2" s="261" t="s">
        <v>31</v>
      </c>
      <c r="B2" s="261"/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1"/>
    </row>
    <row r="3" spans="1:17" ht="19.5">
      <c r="A3" s="262" t="s">
        <v>7</v>
      </c>
      <c r="B3" s="262"/>
      <c r="C3" s="262"/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262"/>
    </row>
    <row r="4" spans="1:17" ht="26.25">
      <c r="A4" s="263" t="s">
        <v>11</v>
      </c>
      <c r="B4" s="263"/>
      <c r="C4" s="263"/>
      <c r="D4" s="263"/>
      <c r="E4" s="263"/>
      <c r="F4" s="263"/>
      <c r="G4" s="263"/>
      <c r="H4" s="263"/>
      <c r="I4" s="263"/>
      <c r="J4" s="263"/>
      <c r="K4" s="263"/>
      <c r="L4" s="263"/>
      <c r="M4" s="263"/>
      <c r="N4" s="263"/>
    </row>
    <row r="5" spans="1:17" ht="19.5">
      <c r="A5" s="264" t="s">
        <v>33</v>
      </c>
      <c r="B5" s="264"/>
      <c r="C5" s="264"/>
      <c r="D5" s="264"/>
      <c r="E5" s="264"/>
      <c r="F5" s="264"/>
      <c r="G5" s="264"/>
      <c r="H5" s="264"/>
      <c r="I5" s="264"/>
      <c r="J5" s="264"/>
      <c r="K5" s="264"/>
      <c r="L5" s="264"/>
      <c r="M5" s="264"/>
      <c r="N5" s="264"/>
    </row>
    <row r="6" spans="1:17" ht="19.5">
      <c r="A6" s="259" t="s">
        <v>54</v>
      </c>
      <c r="B6" s="259"/>
      <c r="C6" s="259"/>
      <c r="D6" s="259"/>
      <c r="E6" s="259"/>
      <c r="F6" s="259"/>
      <c r="G6" s="259"/>
      <c r="H6" s="259"/>
      <c r="I6" s="259"/>
      <c r="J6" s="259"/>
      <c r="K6" s="259"/>
      <c r="L6" s="259"/>
      <c r="M6" s="259"/>
      <c r="N6" s="259"/>
    </row>
    <row r="7" spans="1:17" ht="19.5" thickBot="1">
      <c r="A7" s="2"/>
    </row>
    <row r="8" spans="1:17" ht="19.5" thickBot="1">
      <c r="A8" s="250" t="s">
        <v>55</v>
      </c>
      <c r="B8" s="251"/>
      <c r="C8" s="251"/>
      <c r="D8" s="251"/>
      <c r="E8" s="251"/>
      <c r="F8" s="251"/>
      <c r="G8" s="251"/>
      <c r="H8" s="251"/>
      <c r="I8" s="251"/>
      <c r="J8" s="251"/>
      <c r="K8" s="251"/>
      <c r="L8" s="251"/>
      <c r="M8" s="251"/>
      <c r="N8" s="252"/>
    </row>
    <row r="9" spans="1:17" ht="20.25" thickBot="1">
      <c r="A9" s="118"/>
      <c r="B9" s="119"/>
      <c r="C9" s="119"/>
      <c r="D9" s="119"/>
      <c r="E9" s="256" t="s">
        <v>44</v>
      </c>
      <c r="F9" s="257"/>
      <c r="G9" s="257"/>
      <c r="H9" s="258"/>
      <c r="I9" s="247" t="s">
        <v>47</v>
      </c>
      <c r="J9" s="248"/>
      <c r="K9" s="248"/>
      <c r="L9" s="249"/>
      <c r="M9" s="1"/>
      <c r="N9" s="1"/>
    </row>
    <row r="10" spans="1:17" s="3" customFormat="1" ht="20.25" thickBot="1">
      <c r="A10" s="4" t="s">
        <v>0</v>
      </c>
      <c r="B10" s="5" t="s">
        <v>9</v>
      </c>
      <c r="C10" s="5" t="s">
        <v>21</v>
      </c>
      <c r="D10" s="4" t="s">
        <v>1</v>
      </c>
      <c r="E10" s="109" t="s">
        <v>2</v>
      </c>
      <c r="F10" s="109" t="s">
        <v>3</v>
      </c>
      <c r="G10" s="109" t="s">
        <v>4</v>
      </c>
      <c r="H10" s="109" t="s">
        <v>5</v>
      </c>
      <c r="I10" s="110" t="s">
        <v>2</v>
      </c>
      <c r="J10" s="110" t="s">
        <v>3</v>
      </c>
      <c r="K10" s="110" t="s">
        <v>4</v>
      </c>
      <c r="L10" s="110" t="s">
        <v>5</v>
      </c>
      <c r="M10" s="4" t="s">
        <v>45</v>
      </c>
      <c r="N10" s="137" t="s">
        <v>46</v>
      </c>
      <c r="Q10" s="48" t="s">
        <v>23</v>
      </c>
    </row>
    <row r="11" spans="1:17" ht="20.25" thickBot="1">
      <c r="A11" s="94" t="s">
        <v>67</v>
      </c>
      <c r="B11" s="95" t="s">
        <v>34</v>
      </c>
      <c r="C11" s="96">
        <v>36383</v>
      </c>
      <c r="D11" s="97">
        <v>-2</v>
      </c>
      <c r="E11" s="98">
        <v>36</v>
      </c>
      <c r="F11" s="99">
        <v>39</v>
      </c>
      <c r="G11" s="100">
        <f>SUM(E11:F11)</f>
        <v>75</v>
      </c>
      <c r="H11" s="101">
        <f t="shared" ref="H11:H12" si="0">SUM(G11-D11)</f>
        <v>77</v>
      </c>
      <c r="I11" s="112">
        <v>40</v>
      </c>
      <c r="J11" s="113">
        <v>36</v>
      </c>
      <c r="K11" s="100">
        <f t="shared" ref="K11:K14" si="1">SUM(I11:J11)</f>
        <v>76</v>
      </c>
      <c r="L11" s="114">
        <f t="shared" ref="L11:L14" si="2">+(K11-D11)</f>
        <v>78</v>
      </c>
      <c r="M11" s="115">
        <f t="shared" ref="M11:M12" si="3">SUM(H11+L11)</f>
        <v>155</v>
      </c>
      <c r="N11" s="371">
        <f t="shared" ref="N11" si="4">+G11+K11</f>
        <v>151</v>
      </c>
      <c r="O11" s="116" t="s">
        <v>15</v>
      </c>
      <c r="Q11" s="16">
        <f t="shared" ref="Q11:Q14" si="5">J11-D11*0.5</f>
        <v>37</v>
      </c>
    </row>
    <row r="12" spans="1:17" ht="20.25" thickBot="1">
      <c r="A12" s="94" t="s">
        <v>71</v>
      </c>
      <c r="B12" s="95" t="s">
        <v>36</v>
      </c>
      <c r="C12" s="96">
        <v>38079</v>
      </c>
      <c r="D12" s="97">
        <v>10</v>
      </c>
      <c r="E12" s="98">
        <v>47</v>
      </c>
      <c r="F12" s="99">
        <v>51</v>
      </c>
      <c r="G12" s="100">
        <f>SUM(E12:F12)</f>
        <v>98</v>
      </c>
      <c r="H12" s="101">
        <f t="shared" si="0"/>
        <v>88</v>
      </c>
      <c r="I12" s="112">
        <v>45</v>
      </c>
      <c r="J12" s="113">
        <v>44</v>
      </c>
      <c r="K12" s="100">
        <f t="shared" si="1"/>
        <v>89</v>
      </c>
      <c r="L12" s="114">
        <f t="shared" si="2"/>
        <v>79</v>
      </c>
      <c r="M12" s="366">
        <f t="shared" si="3"/>
        <v>167</v>
      </c>
      <c r="N12" s="184">
        <f t="shared" ref="N12" si="6">+G12+K12</f>
        <v>187</v>
      </c>
      <c r="O12" s="117" t="s">
        <v>17</v>
      </c>
      <c r="Q12" s="16">
        <f t="shared" si="5"/>
        <v>39</v>
      </c>
    </row>
    <row r="13" spans="1:17" ht="19.5">
      <c r="A13" s="94" t="s">
        <v>68</v>
      </c>
      <c r="B13" s="95" t="s">
        <v>35</v>
      </c>
      <c r="C13" s="96">
        <v>37347</v>
      </c>
      <c r="D13" s="97"/>
      <c r="E13" s="98" t="s">
        <v>5</v>
      </c>
      <c r="F13" s="99" t="s">
        <v>164</v>
      </c>
      <c r="G13" s="100" t="s">
        <v>27</v>
      </c>
      <c r="H13" s="183" t="s">
        <v>10</v>
      </c>
      <c r="I13" s="112">
        <v>38</v>
      </c>
      <c r="J13" s="113">
        <v>37</v>
      </c>
      <c r="K13" s="100">
        <f t="shared" ref="K13:K14" si="7">SUM(I13:J13)</f>
        <v>75</v>
      </c>
      <c r="L13" s="114">
        <f t="shared" ref="L13:L14" si="8">+(K13-D13)</f>
        <v>75</v>
      </c>
      <c r="M13" s="115" t="s">
        <v>10</v>
      </c>
      <c r="N13" s="184" t="s">
        <v>10</v>
      </c>
    </row>
    <row r="14" spans="1:17" ht="20.25" thickBot="1">
      <c r="A14" s="103" t="s">
        <v>69</v>
      </c>
      <c r="B14" s="104" t="s">
        <v>70</v>
      </c>
      <c r="C14" s="105">
        <v>37079</v>
      </c>
      <c r="D14" s="106"/>
      <c r="E14" s="89" t="s">
        <v>5</v>
      </c>
      <c r="F14" s="107" t="s">
        <v>164</v>
      </c>
      <c r="G14" s="90" t="s">
        <v>27</v>
      </c>
      <c r="H14" s="185" t="s">
        <v>10</v>
      </c>
      <c r="I14" s="121">
        <v>35</v>
      </c>
      <c r="J14" s="122">
        <v>41</v>
      </c>
      <c r="K14" s="90">
        <f t="shared" si="7"/>
        <v>76</v>
      </c>
      <c r="L14" s="123">
        <f t="shared" si="8"/>
        <v>76</v>
      </c>
      <c r="M14" s="124" t="s">
        <v>10</v>
      </c>
      <c r="N14" s="242" t="s">
        <v>10</v>
      </c>
    </row>
    <row r="15" spans="1:17" ht="19.5" thickBot="1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7" ht="20.25" thickBot="1">
      <c r="A16" s="253" t="s">
        <v>43</v>
      </c>
      <c r="B16" s="254"/>
      <c r="C16" s="254"/>
      <c r="D16" s="254"/>
      <c r="E16" s="254"/>
      <c r="F16" s="254"/>
      <c r="G16" s="254"/>
      <c r="H16" s="254"/>
      <c r="I16" s="254"/>
      <c r="J16" s="254"/>
      <c r="K16" s="254"/>
      <c r="L16" s="254"/>
      <c r="M16" s="254"/>
      <c r="N16" s="255"/>
    </row>
    <row r="17" spans="1:17" ht="20.25" thickBot="1">
      <c r="A17" s="118"/>
      <c r="B17" s="119"/>
      <c r="C17" s="119"/>
      <c r="D17" s="119"/>
      <c r="E17" s="256" t="s">
        <v>44</v>
      </c>
      <c r="F17" s="257"/>
      <c r="G17" s="257"/>
      <c r="H17" s="258"/>
      <c r="I17" s="247" t="s">
        <v>47</v>
      </c>
      <c r="J17" s="248"/>
      <c r="K17" s="248"/>
      <c r="L17" s="249"/>
      <c r="M17" s="1"/>
      <c r="N17" s="1"/>
    </row>
    <row r="18" spans="1:17" ht="20.25" thickBot="1">
      <c r="A18" s="4" t="s">
        <v>6</v>
      </c>
      <c r="B18" s="5" t="s">
        <v>9</v>
      </c>
      <c r="C18" s="5" t="s">
        <v>21</v>
      </c>
      <c r="D18" s="4" t="s">
        <v>1</v>
      </c>
      <c r="E18" s="109" t="s">
        <v>2</v>
      </c>
      <c r="F18" s="109" t="s">
        <v>3</v>
      </c>
      <c r="G18" s="109" t="s">
        <v>4</v>
      </c>
      <c r="H18" s="109" t="s">
        <v>5</v>
      </c>
      <c r="I18" s="110" t="s">
        <v>2</v>
      </c>
      <c r="J18" s="110" t="s">
        <v>3</v>
      </c>
      <c r="K18" s="110" t="s">
        <v>4</v>
      </c>
      <c r="L18" s="110" t="s">
        <v>5</v>
      </c>
      <c r="M18" s="4" t="s">
        <v>45</v>
      </c>
      <c r="N18" s="111" t="s">
        <v>46</v>
      </c>
      <c r="Q18" s="48" t="s">
        <v>23</v>
      </c>
    </row>
    <row r="19" spans="1:17" ht="20.25" thickBot="1">
      <c r="A19" s="94" t="s">
        <v>123</v>
      </c>
      <c r="B19" s="95" t="s">
        <v>36</v>
      </c>
      <c r="C19" s="96">
        <v>38821</v>
      </c>
      <c r="D19" s="97">
        <v>3</v>
      </c>
      <c r="E19" s="98">
        <v>41</v>
      </c>
      <c r="F19" s="99">
        <v>35</v>
      </c>
      <c r="G19" s="100">
        <f>SUM(E19:F19)</f>
        <v>76</v>
      </c>
      <c r="H19" s="183">
        <f>SUM(G19-D19)</f>
        <v>73</v>
      </c>
      <c r="I19" s="112">
        <v>38</v>
      </c>
      <c r="J19" s="113">
        <v>37</v>
      </c>
      <c r="K19" s="100">
        <f>SUM(I19:J19)</f>
        <v>75</v>
      </c>
      <c r="L19" s="114">
        <f>+(K19-D19)</f>
        <v>72</v>
      </c>
      <c r="M19" s="115">
        <f>SUM(H19+L19)</f>
        <v>145</v>
      </c>
      <c r="N19" s="374">
        <f>+G19+K19</f>
        <v>151</v>
      </c>
      <c r="O19" s="19" t="s">
        <v>15</v>
      </c>
      <c r="Q19" s="16">
        <f t="shared" ref="Q19:Q24" si="9">J19-D19*0.5</f>
        <v>35.5</v>
      </c>
    </row>
    <row r="20" spans="1:17" ht="20.25" thickBot="1">
      <c r="A20" s="94" t="s">
        <v>121</v>
      </c>
      <c r="B20" s="95" t="s">
        <v>35</v>
      </c>
      <c r="C20" s="96">
        <v>38986</v>
      </c>
      <c r="D20" s="97">
        <v>0</v>
      </c>
      <c r="E20" s="98">
        <v>39</v>
      </c>
      <c r="F20" s="99">
        <v>40</v>
      </c>
      <c r="G20" s="100">
        <f>SUM(E20:F20)</f>
        <v>79</v>
      </c>
      <c r="H20" s="183">
        <f>SUM(G20-D20)</f>
        <v>79</v>
      </c>
      <c r="I20" s="112">
        <v>41</v>
      </c>
      <c r="J20" s="113">
        <v>36</v>
      </c>
      <c r="K20" s="100">
        <f>SUM(I20:J20)</f>
        <v>77</v>
      </c>
      <c r="L20" s="114">
        <f>+(K20-D20)</f>
        <v>77</v>
      </c>
      <c r="M20" s="115">
        <f>SUM(H20+L20)</f>
        <v>156</v>
      </c>
      <c r="N20" s="374">
        <f>+G20+K20</f>
        <v>156</v>
      </c>
      <c r="O20" s="19" t="s">
        <v>16</v>
      </c>
      <c r="Q20" s="16">
        <f t="shared" si="9"/>
        <v>36</v>
      </c>
    </row>
    <row r="21" spans="1:17" ht="20.25" thickBot="1">
      <c r="A21" s="94" t="s">
        <v>120</v>
      </c>
      <c r="B21" s="95" t="s">
        <v>35</v>
      </c>
      <c r="C21" s="96">
        <v>38873</v>
      </c>
      <c r="D21" s="97">
        <v>-1</v>
      </c>
      <c r="E21" s="98">
        <v>41</v>
      </c>
      <c r="F21" s="99">
        <v>40</v>
      </c>
      <c r="G21" s="100">
        <f>SUM(E21:F21)</f>
        <v>81</v>
      </c>
      <c r="H21" s="183">
        <f>SUM(G21-D21)</f>
        <v>82</v>
      </c>
      <c r="I21" s="112">
        <v>37</v>
      </c>
      <c r="J21" s="113">
        <v>39</v>
      </c>
      <c r="K21" s="100">
        <f>SUM(I21:J21)</f>
        <v>76</v>
      </c>
      <c r="L21" s="114">
        <f>+(K21-D21)</f>
        <v>77</v>
      </c>
      <c r="M21" s="115">
        <f>SUM(H21+L21)</f>
        <v>159</v>
      </c>
      <c r="N21" s="136">
        <f>+G21+K21</f>
        <v>157</v>
      </c>
      <c r="Q21" s="16">
        <f t="shared" si="9"/>
        <v>39.5</v>
      </c>
    </row>
    <row r="22" spans="1:17" ht="20.25" thickBot="1">
      <c r="A22" s="94" t="s">
        <v>124</v>
      </c>
      <c r="B22" s="95" t="s">
        <v>39</v>
      </c>
      <c r="C22" s="96">
        <v>38411</v>
      </c>
      <c r="D22" s="97">
        <v>3</v>
      </c>
      <c r="E22" s="98">
        <v>42</v>
      </c>
      <c r="F22" s="99">
        <v>42</v>
      </c>
      <c r="G22" s="100">
        <f>SUM(E22:F22)</f>
        <v>84</v>
      </c>
      <c r="H22" s="183">
        <f>SUM(G22-D22)</f>
        <v>81</v>
      </c>
      <c r="I22" s="112">
        <v>39</v>
      </c>
      <c r="J22" s="113">
        <v>35</v>
      </c>
      <c r="K22" s="100">
        <f>SUM(I22:J22)</f>
        <v>74</v>
      </c>
      <c r="L22" s="114">
        <f>+(K22-D22)</f>
        <v>71</v>
      </c>
      <c r="M22" s="366">
        <f>SUM(H22+L22)</f>
        <v>152</v>
      </c>
      <c r="N22" s="136">
        <f>+G22+K22</f>
        <v>158</v>
      </c>
      <c r="O22" s="23" t="s">
        <v>17</v>
      </c>
      <c r="Q22" s="16">
        <f t="shared" si="9"/>
        <v>33.5</v>
      </c>
    </row>
    <row r="23" spans="1:17" ht="19.5">
      <c r="A23" s="140" t="s">
        <v>122</v>
      </c>
      <c r="B23" s="95" t="s">
        <v>35</v>
      </c>
      <c r="C23" s="96">
        <v>38257</v>
      </c>
      <c r="D23" s="97">
        <v>1</v>
      </c>
      <c r="E23" s="98">
        <v>39</v>
      </c>
      <c r="F23" s="99">
        <v>41</v>
      </c>
      <c r="G23" s="100">
        <f>SUM(E23:F23)</f>
        <v>80</v>
      </c>
      <c r="H23" s="183">
        <f>SUM(G23-D23)</f>
        <v>79</v>
      </c>
      <c r="I23" s="112">
        <v>45</v>
      </c>
      <c r="J23" s="113">
        <v>37</v>
      </c>
      <c r="K23" s="100">
        <f>SUM(I23:J23)</f>
        <v>82</v>
      </c>
      <c r="L23" s="114">
        <f>+(K23-D23)</f>
        <v>81</v>
      </c>
      <c r="M23" s="115">
        <f>SUM(H23+L23)</f>
        <v>160</v>
      </c>
      <c r="N23" s="136">
        <f>+G23+K23</f>
        <v>162</v>
      </c>
      <c r="P23" s="93"/>
      <c r="Q23" s="16">
        <f t="shared" si="9"/>
        <v>36.5</v>
      </c>
    </row>
    <row r="24" spans="1:17" ht="20.25" thickBot="1">
      <c r="A24" s="103" t="s">
        <v>125</v>
      </c>
      <c r="B24" s="104" t="s">
        <v>36</v>
      </c>
      <c r="C24" s="105">
        <v>38803</v>
      </c>
      <c r="D24" s="106">
        <v>5</v>
      </c>
      <c r="E24" s="89">
        <v>41</v>
      </c>
      <c r="F24" s="107">
        <v>42</v>
      </c>
      <c r="G24" s="90">
        <f>SUM(E24:F24)</f>
        <v>83</v>
      </c>
      <c r="H24" s="185">
        <f>SUM(G24-D24)</f>
        <v>78</v>
      </c>
      <c r="I24" s="121">
        <v>39</v>
      </c>
      <c r="J24" s="122">
        <v>46</v>
      </c>
      <c r="K24" s="90">
        <f>SUM(I24:J24)</f>
        <v>85</v>
      </c>
      <c r="L24" s="123">
        <f>+(K24-D24)</f>
        <v>80</v>
      </c>
      <c r="M24" s="124">
        <f>SUM(H24+L24)</f>
        <v>158</v>
      </c>
      <c r="N24" s="138">
        <f>+G24+K24</f>
        <v>168</v>
      </c>
      <c r="Q24" s="16">
        <f t="shared" si="9"/>
        <v>43.5</v>
      </c>
    </row>
  </sheetData>
  <sortState xmlns:xlrd2="http://schemas.microsoft.com/office/spreadsheetml/2017/richdata2" ref="A19:N24">
    <sortCondition ref="N19:N24"/>
    <sortCondition ref="K19:K24"/>
    <sortCondition ref="G19:G24"/>
  </sortState>
  <mergeCells count="12">
    <mergeCell ref="A6:N6"/>
    <mergeCell ref="A1:N1"/>
    <mergeCell ref="A2:N2"/>
    <mergeCell ref="A3:N3"/>
    <mergeCell ref="A4:N4"/>
    <mergeCell ref="A5:N5"/>
    <mergeCell ref="I9:L9"/>
    <mergeCell ref="A8:N8"/>
    <mergeCell ref="A16:N16"/>
    <mergeCell ref="E17:H17"/>
    <mergeCell ref="I17:L17"/>
    <mergeCell ref="E9:H9"/>
  </mergeCells>
  <phoneticPr fontId="0" type="noConversion"/>
  <printOptions horizontalCentered="1" verticalCentered="1"/>
  <pageMargins left="0" right="0" top="0" bottom="0" header="0" footer="0"/>
  <pageSetup paperSize="9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0000"/>
  </sheetPr>
  <dimension ref="A1:J48"/>
  <sheetViews>
    <sheetView zoomScale="70" zoomScaleNormal="70" workbookViewId="0">
      <selection sqref="A1:H1"/>
    </sheetView>
  </sheetViews>
  <sheetFormatPr baseColWidth="10" defaultRowHeight="19.5"/>
  <cols>
    <col min="1" max="1" width="25.140625" style="131" customWidth="1"/>
    <col min="2" max="2" width="8.85546875" style="128" customWidth="1"/>
    <col min="3" max="3" width="11.140625" style="22" customWidth="1"/>
    <col min="4" max="4" width="4.85546875" style="9" bestFit="1" customWidth="1"/>
    <col min="5" max="7" width="10.7109375" style="9" bestFit="1" customWidth="1"/>
    <col min="8" max="8" width="6.28515625" style="25" bestFit="1" customWidth="1"/>
    <col min="9" max="9" width="13" style="9" bestFit="1" customWidth="1"/>
    <col min="10" max="10" width="4.42578125" style="9" bestFit="1" customWidth="1"/>
    <col min="11" max="16384" width="11.42578125" style="9"/>
  </cols>
  <sheetData>
    <row r="1" spans="1:10">
      <c r="A1" s="279" t="str">
        <f>JUV!A1</f>
        <v>VILLA GESELL</v>
      </c>
      <c r="B1" s="279"/>
      <c r="C1" s="279"/>
      <c r="D1" s="279"/>
      <c r="E1" s="279"/>
      <c r="F1" s="279"/>
      <c r="G1" s="279"/>
      <c r="H1" s="279"/>
      <c r="I1" s="10"/>
      <c r="J1" s="31"/>
    </row>
    <row r="2" spans="1:10">
      <c r="A2" s="286" t="str">
        <f>JUV!A2</f>
        <v>GOLF CLUB</v>
      </c>
      <c r="B2" s="286"/>
      <c r="C2" s="286"/>
      <c r="D2" s="286"/>
      <c r="E2" s="286"/>
      <c r="F2" s="286"/>
      <c r="G2" s="286"/>
      <c r="H2" s="286"/>
      <c r="I2" s="10"/>
      <c r="J2" s="31"/>
    </row>
    <row r="3" spans="1:10">
      <c r="A3" s="279" t="s">
        <v>7</v>
      </c>
      <c r="B3" s="279"/>
      <c r="C3" s="279"/>
      <c r="D3" s="279"/>
      <c r="E3" s="279"/>
      <c r="F3" s="279"/>
      <c r="G3" s="279"/>
      <c r="H3" s="279"/>
      <c r="I3" s="10"/>
      <c r="J3" s="31"/>
    </row>
    <row r="4" spans="1:10">
      <c r="A4" s="287" t="s">
        <v>11</v>
      </c>
      <c r="B4" s="287"/>
      <c r="C4" s="287"/>
      <c r="D4" s="287"/>
      <c r="E4" s="287"/>
      <c r="F4" s="287"/>
      <c r="G4" s="287"/>
      <c r="H4" s="287"/>
      <c r="I4" s="10"/>
      <c r="J4" s="31"/>
    </row>
    <row r="5" spans="1:10">
      <c r="A5" s="279" t="str">
        <f>JUV!A5</f>
        <v>CUATRO VUELTAS DE 9 HOYOS MEDAL PLAY</v>
      </c>
      <c r="B5" s="279"/>
      <c r="C5" s="279"/>
      <c r="D5" s="279"/>
      <c r="E5" s="279"/>
      <c r="F5" s="279"/>
      <c r="G5" s="279"/>
      <c r="H5" s="279"/>
      <c r="I5" s="10"/>
      <c r="J5" s="31"/>
    </row>
    <row r="6" spans="1:10" ht="20.25" thickBot="1">
      <c r="A6" s="279" t="str">
        <f>JUV!A6</f>
        <v>SABADO 06 Y DOMINGO 07 DE MAYO DE 2023</v>
      </c>
      <c r="B6" s="279"/>
      <c r="C6" s="279"/>
      <c r="D6" s="279"/>
      <c r="E6" s="279"/>
      <c r="F6" s="279"/>
      <c r="G6" s="279"/>
      <c r="H6" s="279"/>
      <c r="I6" s="10"/>
      <c r="J6" s="31"/>
    </row>
    <row r="7" spans="1:10" ht="20.25" hidden="1" thickBot="1">
      <c r="A7" s="280" t="e">
        <f>JUV!#REF!</f>
        <v>#REF!</v>
      </c>
      <c r="B7" s="281"/>
      <c r="C7" s="281"/>
      <c r="D7" s="281"/>
      <c r="E7" s="281"/>
      <c r="F7" s="281"/>
      <c r="G7" s="281"/>
      <c r="H7" s="282"/>
      <c r="I7" s="10"/>
      <c r="J7" s="31"/>
    </row>
    <row r="8" spans="1:10" ht="20.25" hidden="1" thickBot="1">
      <c r="A8" s="129" t="s">
        <v>6</v>
      </c>
      <c r="B8" s="126" t="s">
        <v>9</v>
      </c>
      <c r="C8" s="20" t="s">
        <v>21</v>
      </c>
      <c r="D8" s="4" t="s">
        <v>1</v>
      </c>
      <c r="E8" s="4" t="s">
        <v>2</v>
      </c>
      <c r="F8" s="4" t="s">
        <v>3</v>
      </c>
      <c r="G8" s="4" t="s">
        <v>4</v>
      </c>
      <c r="H8" s="4" t="s">
        <v>5</v>
      </c>
      <c r="I8" s="10"/>
      <c r="J8" s="31"/>
    </row>
    <row r="9" spans="1:10" ht="20.100000000000001" hidden="1" customHeight="1" thickBot="1">
      <c r="A9" s="130" t="e">
        <f>JUV!#REF!</f>
        <v>#REF!</v>
      </c>
      <c r="B9" s="127" t="e">
        <f>JUV!#REF!</f>
        <v>#REF!</v>
      </c>
      <c r="C9" s="21" t="e">
        <f>JUV!#REF!</f>
        <v>#REF!</v>
      </c>
      <c r="D9" s="16" t="e">
        <f>JUV!#REF!</f>
        <v>#REF!</v>
      </c>
      <c r="E9" s="16" t="e">
        <f>JUV!#REF!</f>
        <v>#REF!</v>
      </c>
      <c r="F9" s="16" t="e">
        <f>JUV!#REF!</f>
        <v>#REF!</v>
      </c>
      <c r="G9" s="16" t="e">
        <f>JUV!#REF!</f>
        <v>#REF!</v>
      </c>
      <c r="H9" s="24" t="s">
        <v>10</v>
      </c>
      <c r="I9" s="11" t="s">
        <v>15</v>
      </c>
      <c r="J9" s="31"/>
    </row>
    <row r="10" spans="1:10" ht="20.100000000000001" hidden="1" customHeight="1" thickBot="1">
      <c r="A10" s="130" t="e">
        <f>JUV!#REF!</f>
        <v>#REF!</v>
      </c>
      <c r="B10" s="127" t="e">
        <f>JUV!#REF!</f>
        <v>#REF!</v>
      </c>
      <c r="C10" s="21" t="e">
        <f>JUV!#REF!</f>
        <v>#REF!</v>
      </c>
      <c r="D10" s="16" t="e">
        <f>JUV!#REF!</f>
        <v>#REF!</v>
      </c>
      <c r="E10" s="16" t="e">
        <f>JUV!#REF!</f>
        <v>#REF!</v>
      </c>
      <c r="F10" s="16" t="e">
        <f>JUV!#REF!</f>
        <v>#REF!</v>
      </c>
      <c r="G10" s="16" t="e">
        <f>JUV!#REF!</f>
        <v>#REF!</v>
      </c>
      <c r="H10" s="24" t="s">
        <v>10</v>
      </c>
      <c r="I10" s="11" t="s">
        <v>16</v>
      </c>
      <c r="J10" s="31"/>
    </row>
    <row r="11" spans="1:10" ht="20.100000000000001" hidden="1" customHeight="1" thickBot="1">
      <c r="A11" s="130"/>
      <c r="B11" s="127"/>
      <c r="C11" s="21"/>
      <c r="D11" s="16"/>
      <c r="E11" s="16"/>
      <c r="F11" s="16"/>
      <c r="G11" s="27">
        <f>SUM(E11:F11)</f>
        <v>0</v>
      </c>
      <c r="H11" s="24">
        <f>SUM(G11-D11)</f>
        <v>0</v>
      </c>
      <c r="I11" s="11" t="s">
        <v>17</v>
      </c>
      <c r="J11" s="31"/>
    </row>
    <row r="12" spans="1:10" ht="20.100000000000001" hidden="1" customHeight="1" thickBot="1">
      <c r="A12" s="130"/>
      <c r="B12" s="127"/>
      <c r="C12" s="21"/>
      <c r="D12" s="16"/>
      <c r="E12" s="16"/>
      <c r="F12" s="16"/>
      <c r="G12" s="27">
        <f>SUM(E12:F12)</f>
        <v>0</v>
      </c>
      <c r="H12" s="24">
        <f>SUM(G12-D12)</f>
        <v>0</v>
      </c>
      <c r="I12" s="11" t="s">
        <v>18</v>
      </c>
      <c r="J12" s="31"/>
    </row>
    <row r="13" spans="1:10" ht="20.25" thickBot="1">
      <c r="A13" s="280" t="str">
        <f>JUV!A8</f>
        <v>CABALLEROS JUVENILES (Clases 98- 99- 00- 01 - 02 - 03 y 04)</v>
      </c>
      <c r="B13" s="281"/>
      <c r="C13" s="281"/>
      <c r="D13" s="281"/>
      <c r="E13" s="281"/>
      <c r="F13" s="281"/>
      <c r="G13" s="281"/>
      <c r="H13" s="282"/>
      <c r="I13" s="1"/>
      <c r="J13" s="31"/>
    </row>
    <row r="14" spans="1:10" ht="20.25" thickBot="1">
      <c r="A14" s="129" t="s">
        <v>0</v>
      </c>
      <c r="B14" s="126" t="s">
        <v>9</v>
      </c>
      <c r="C14" s="20" t="s">
        <v>21</v>
      </c>
      <c r="D14" s="4" t="s">
        <v>1</v>
      </c>
      <c r="E14" s="4" t="s">
        <v>48</v>
      </c>
      <c r="F14" s="4" t="s">
        <v>49</v>
      </c>
      <c r="G14" s="4" t="s">
        <v>4</v>
      </c>
      <c r="H14" s="4" t="s">
        <v>5</v>
      </c>
      <c r="I14" s="10"/>
      <c r="J14" s="31"/>
    </row>
    <row r="15" spans="1:10" ht="20.100000000000001" customHeight="1" thickBot="1">
      <c r="A15" s="130" t="str">
        <f>JUV!A11</f>
        <v>MICHELINI RAMIRO</v>
      </c>
      <c r="B15" s="127" t="str">
        <f>JUV!B11</f>
        <v>TGC</v>
      </c>
      <c r="C15" s="21">
        <f>JUV!C11</f>
        <v>36383</v>
      </c>
      <c r="D15" s="16">
        <f>JUV!D11</f>
        <v>-2</v>
      </c>
      <c r="E15" s="16">
        <f>JUV!G11</f>
        <v>75</v>
      </c>
      <c r="F15" s="16">
        <f>JUV!K11</f>
        <v>76</v>
      </c>
      <c r="G15" s="16">
        <f>+E15+F15</f>
        <v>151</v>
      </c>
      <c r="H15" s="24" t="s">
        <v>10</v>
      </c>
      <c r="I15" s="11" t="s">
        <v>15</v>
      </c>
      <c r="J15" s="31"/>
    </row>
    <row r="16" spans="1:10" ht="20.100000000000001" customHeight="1" thickBot="1">
      <c r="A16" s="130" t="str">
        <f>JUV!A12</f>
        <v>GERBINO ARAUJO THIAGO VALENTIN</v>
      </c>
      <c r="B16" s="127" t="str">
        <f>JUV!B12</f>
        <v>SPGC</v>
      </c>
      <c r="C16" s="21">
        <f>JUV!C12</f>
        <v>38079</v>
      </c>
      <c r="D16" s="16">
        <f>JUV!D12</f>
        <v>10</v>
      </c>
      <c r="E16" s="16">
        <v>88</v>
      </c>
      <c r="F16" s="16">
        <v>79</v>
      </c>
      <c r="G16" s="134" t="s">
        <v>10</v>
      </c>
      <c r="H16" s="24">
        <f>+E16+F16</f>
        <v>167</v>
      </c>
      <c r="I16" s="11" t="s">
        <v>17</v>
      </c>
      <c r="J16" s="31"/>
    </row>
    <row r="17" spans="1:10" ht="20.100000000000001" hidden="1" customHeight="1" thickBot="1">
      <c r="A17" s="130"/>
      <c r="B17" s="127"/>
      <c r="C17" s="21"/>
      <c r="D17" s="16"/>
      <c r="E17" s="16"/>
      <c r="F17" s="16"/>
      <c r="G17" s="134" t="s">
        <v>10</v>
      </c>
      <c r="H17" s="24">
        <f>+E17+F17</f>
        <v>0</v>
      </c>
      <c r="I17" s="11" t="s">
        <v>17</v>
      </c>
      <c r="J17" s="31"/>
    </row>
    <row r="18" spans="1:10" ht="20.100000000000001" hidden="1" customHeight="1" thickBot="1">
      <c r="A18" s="130"/>
      <c r="B18" s="127"/>
      <c r="C18" s="21"/>
      <c r="D18" s="16"/>
      <c r="E18" s="16"/>
      <c r="F18" s="16"/>
      <c r="G18" s="135" t="s">
        <v>10</v>
      </c>
      <c r="H18" s="24">
        <f>+E18+F18</f>
        <v>0</v>
      </c>
      <c r="I18" s="11" t="s">
        <v>18</v>
      </c>
      <c r="J18" s="31"/>
    </row>
    <row r="19" spans="1:10" ht="20.25" thickBot="1">
      <c r="A19" s="280" t="str">
        <f>JUV!A16</f>
        <v>DAMAS JUVENILES Y MENORES</v>
      </c>
      <c r="B19" s="281"/>
      <c r="C19" s="281"/>
      <c r="D19" s="281"/>
      <c r="E19" s="281"/>
      <c r="F19" s="281"/>
      <c r="G19" s="281"/>
      <c r="H19" s="282"/>
      <c r="I19" s="1"/>
      <c r="J19" s="31"/>
    </row>
    <row r="20" spans="1:10" ht="20.25" thickBot="1">
      <c r="A20" s="129" t="s">
        <v>6</v>
      </c>
      <c r="B20" s="126" t="s">
        <v>9</v>
      </c>
      <c r="C20" s="20" t="s">
        <v>21</v>
      </c>
      <c r="D20" s="4" t="s">
        <v>1</v>
      </c>
      <c r="E20" s="4" t="s">
        <v>48</v>
      </c>
      <c r="F20" s="4" t="s">
        <v>49</v>
      </c>
      <c r="G20" s="4" t="s">
        <v>4</v>
      </c>
      <c r="H20" s="4" t="s">
        <v>5</v>
      </c>
      <c r="I20" s="10"/>
      <c r="J20" s="31"/>
    </row>
    <row r="21" spans="1:10" ht="20.100000000000001" customHeight="1" thickBot="1">
      <c r="A21" s="130" t="str">
        <f>JUV!A19</f>
        <v>OLIVERI ANGELINA</v>
      </c>
      <c r="B21" s="127" t="str">
        <f>JUV!B19</f>
        <v>SPGC</v>
      </c>
      <c r="C21" s="21">
        <f>JUV!C19</f>
        <v>38821</v>
      </c>
      <c r="D21" s="16">
        <f>JUV!D19</f>
        <v>3</v>
      </c>
      <c r="E21" s="16">
        <f>JUV!G19</f>
        <v>76</v>
      </c>
      <c r="F21" s="16">
        <f>JUV!K19</f>
        <v>75</v>
      </c>
      <c r="G21" s="16">
        <f>+E21+F21</f>
        <v>151</v>
      </c>
      <c r="H21" s="24" t="s">
        <v>10</v>
      </c>
      <c r="I21" s="11" t="s">
        <v>15</v>
      </c>
      <c r="J21" s="31"/>
    </row>
    <row r="22" spans="1:10" ht="20.100000000000001" customHeight="1" thickBot="1">
      <c r="A22" s="130" t="str">
        <f>JUV!A20</f>
        <v>RAMPOLDI SARA ALESSIA</v>
      </c>
      <c r="B22" s="127" t="str">
        <f>JUV!B20</f>
        <v>CMDP</v>
      </c>
      <c r="C22" s="21">
        <f>JUV!C20</f>
        <v>38986</v>
      </c>
      <c r="D22" s="16">
        <f>JUV!D20</f>
        <v>0</v>
      </c>
      <c r="E22" s="16">
        <f>JUV!G20</f>
        <v>79</v>
      </c>
      <c r="F22" s="16">
        <f>JUV!K20</f>
        <v>77</v>
      </c>
      <c r="G22" s="16">
        <f t="shared" ref="G22" si="0">+E22+F22</f>
        <v>156</v>
      </c>
      <c r="H22" s="24" t="s">
        <v>10</v>
      </c>
      <c r="I22" s="11" t="s">
        <v>16</v>
      </c>
      <c r="J22" s="31"/>
    </row>
    <row r="23" spans="1:10" ht="20.100000000000001" customHeight="1" thickBot="1">
      <c r="A23" s="130" t="s">
        <v>124</v>
      </c>
      <c r="B23" s="127" t="s">
        <v>39</v>
      </c>
      <c r="C23" s="21">
        <v>38411</v>
      </c>
      <c r="D23" s="16">
        <v>3</v>
      </c>
      <c r="E23" s="16">
        <v>81</v>
      </c>
      <c r="F23" s="16">
        <v>71</v>
      </c>
      <c r="G23" s="134" t="s">
        <v>10</v>
      </c>
      <c r="H23" s="24">
        <f>+E23+F23</f>
        <v>152</v>
      </c>
      <c r="I23" s="11" t="s">
        <v>17</v>
      </c>
      <c r="J23" s="31"/>
    </row>
    <row r="24" spans="1:10" ht="20.100000000000001" hidden="1" customHeight="1" thickBot="1">
      <c r="A24" s="130"/>
      <c r="B24" s="127"/>
      <c r="C24" s="21"/>
      <c r="D24" s="16"/>
      <c r="E24" s="16"/>
      <c r="F24" s="16"/>
      <c r="G24" s="135" t="s">
        <v>10</v>
      </c>
      <c r="H24" s="24">
        <f>+E24+F24</f>
        <v>0</v>
      </c>
      <c r="I24" s="11" t="s">
        <v>18</v>
      </c>
      <c r="J24" s="31"/>
    </row>
    <row r="25" spans="1:10" ht="20.25" thickBot="1">
      <c r="A25" s="280" t="str">
        <f>'M 18'!A7</f>
        <v>CABALLEROS MENORES (Clases 05 - 06 y 07)</v>
      </c>
      <c r="B25" s="281"/>
      <c r="C25" s="281"/>
      <c r="D25" s="281"/>
      <c r="E25" s="281"/>
      <c r="F25" s="281"/>
      <c r="G25" s="281"/>
      <c r="H25" s="282"/>
      <c r="I25" s="1"/>
      <c r="J25" s="31"/>
    </row>
    <row r="26" spans="1:10" ht="20.25" thickBot="1">
      <c r="A26" s="129" t="s">
        <v>0</v>
      </c>
      <c r="B26" s="126" t="s">
        <v>9</v>
      </c>
      <c r="C26" s="20" t="s">
        <v>21</v>
      </c>
      <c r="D26" s="4" t="s">
        <v>1</v>
      </c>
      <c r="E26" s="4" t="s">
        <v>48</v>
      </c>
      <c r="F26" s="4" t="s">
        <v>49</v>
      </c>
      <c r="G26" s="4" t="s">
        <v>4</v>
      </c>
      <c r="H26" s="4" t="s">
        <v>5</v>
      </c>
      <c r="I26" s="10"/>
      <c r="J26" s="31"/>
    </row>
    <row r="27" spans="1:10" ht="20.100000000000001" customHeight="1" thickBot="1">
      <c r="A27" s="130" t="str">
        <f>'M 18'!A10</f>
        <v>GOTI JULIO</v>
      </c>
      <c r="B27" s="127" t="str">
        <f>'M 18'!B10</f>
        <v>TGC</v>
      </c>
      <c r="C27" s="21">
        <f>'M 18'!C10</f>
        <v>38874</v>
      </c>
      <c r="D27" s="16">
        <f>'M 18'!D10</f>
        <v>-1</v>
      </c>
      <c r="E27" s="16">
        <f>'M 18'!G10</f>
        <v>76</v>
      </c>
      <c r="F27" s="16">
        <f>'M 18'!K10</f>
        <v>74</v>
      </c>
      <c r="G27" s="16">
        <f>+E27+F27</f>
        <v>150</v>
      </c>
      <c r="H27" s="24" t="s">
        <v>10</v>
      </c>
      <c r="I27" s="11" t="s">
        <v>15</v>
      </c>
      <c r="J27" s="31"/>
    </row>
    <row r="28" spans="1:10" ht="20.100000000000001" customHeight="1" thickBot="1">
      <c r="A28" s="130" t="str">
        <f>'M 18'!A11</f>
        <v>BERCHOT TOMAS</v>
      </c>
      <c r="B28" s="127" t="str">
        <f>'M 18'!B11</f>
        <v>MDPGC</v>
      </c>
      <c r="C28" s="21">
        <f>'M 18'!C11</f>
        <v>38884</v>
      </c>
      <c r="D28" s="16">
        <f>'M 18'!D11</f>
        <v>-2</v>
      </c>
      <c r="E28" s="16">
        <f>'M 18'!G11</f>
        <v>76</v>
      </c>
      <c r="F28" s="16">
        <f>'M 18'!K11</f>
        <v>75</v>
      </c>
      <c r="G28" s="16">
        <f t="shared" ref="G28" si="1">+E28+F28</f>
        <v>151</v>
      </c>
      <c r="H28" s="24" t="s">
        <v>10</v>
      </c>
      <c r="I28" s="11" t="s">
        <v>16</v>
      </c>
      <c r="J28" s="31"/>
    </row>
    <row r="29" spans="1:10" ht="20.100000000000001" customHeight="1" thickBot="1">
      <c r="A29" s="130" t="s">
        <v>90</v>
      </c>
      <c r="B29" s="127" t="s">
        <v>34</v>
      </c>
      <c r="C29" s="21">
        <v>39381</v>
      </c>
      <c r="D29" s="16">
        <v>21</v>
      </c>
      <c r="E29" s="16">
        <v>73</v>
      </c>
      <c r="F29" s="16">
        <v>72</v>
      </c>
      <c r="G29" s="134" t="s">
        <v>10</v>
      </c>
      <c r="H29" s="24">
        <f>+E29+F29</f>
        <v>145</v>
      </c>
      <c r="I29" s="11" t="s">
        <v>17</v>
      </c>
      <c r="J29" s="31"/>
    </row>
    <row r="30" spans="1:10" ht="20.100000000000001" customHeight="1" thickBot="1">
      <c r="A30" s="130" t="s">
        <v>86</v>
      </c>
      <c r="B30" s="127" t="s">
        <v>87</v>
      </c>
      <c r="C30" s="21">
        <v>38629</v>
      </c>
      <c r="D30" s="16">
        <v>10</v>
      </c>
      <c r="E30" s="16">
        <v>79</v>
      </c>
      <c r="F30" s="16">
        <v>73</v>
      </c>
      <c r="G30" s="135" t="s">
        <v>10</v>
      </c>
      <c r="H30" s="24">
        <f>+E30+F30</f>
        <v>152</v>
      </c>
      <c r="I30" s="11" t="s">
        <v>18</v>
      </c>
      <c r="J30" s="31"/>
    </row>
    <row r="31" spans="1:10" ht="20.25" thickBot="1">
      <c r="A31" s="280" t="str">
        <f>'M 15'!A7:H7</f>
        <v>CABALLEROS MENORES DE 15 AÑOS (Clases 08 - 09)</v>
      </c>
      <c r="B31" s="281"/>
      <c r="C31" s="281"/>
      <c r="D31" s="281"/>
      <c r="E31" s="281"/>
      <c r="F31" s="281"/>
      <c r="G31" s="281"/>
      <c r="H31" s="282"/>
      <c r="I31" s="1"/>
      <c r="J31" s="31"/>
    </row>
    <row r="32" spans="1:10" ht="20.25" thickBot="1">
      <c r="A32" s="129" t="s">
        <v>0</v>
      </c>
      <c r="B32" s="126" t="s">
        <v>9</v>
      </c>
      <c r="C32" s="20" t="s">
        <v>21</v>
      </c>
      <c r="D32" s="4" t="s">
        <v>1</v>
      </c>
      <c r="E32" s="4" t="s">
        <v>48</v>
      </c>
      <c r="F32" s="4" t="s">
        <v>49</v>
      </c>
      <c r="G32" s="4" t="s">
        <v>4</v>
      </c>
      <c r="H32" s="4" t="s">
        <v>5</v>
      </c>
      <c r="I32" s="39"/>
      <c r="J32" s="31"/>
    </row>
    <row r="33" spans="1:10" ht="20.100000000000001" customHeight="1" thickBot="1">
      <c r="A33" s="130" t="str">
        <f>'M 15'!A10</f>
        <v>GUERENDIAIN FERMIN</v>
      </c>
      <c r="B33" s="127" t="str">
        <f>'M 15'!B10</f>
        <v>EVTGC</v>
      </c>
      <c r="C33" s="21">
        <f>'M 15'!C10</f>
        <v>40163</v>
      </c>
      <c r="D33" s="16">
        <f>'M 15'!D10</f>
        <v>4</v>
      </c>
      <c r="E33" s="16">
        <f>'M 15'!G10</f>
        <v>79</v>
      </c>
      <c r="F33" s="16">
        <f>'M 15'!K10</f>
        <v>72</v>
      </c>
      <c r="G33" s="16">
        <f>+E33+F33</f>
        <v>151</v>
      </c>
      <c r="H33" s="24" t="s">
        <v>10</v>
      </c>
      <c r="I33" s="11" t="s">
        <v>15</v>
      </c>
      <c r="J33" s="31"/>
    </row>
    <row r="34" spans="1:10" ht="20.100000000000001" customHeight="1" thickBot="1">
      <c r="A34" s="130" t="str">
        <f>'M 15'!A11</f>
        <v>JENKINS STEVE</v>
      </c>
      <c r="B34" s="127" t="str">
        <f>'M 15'!B11</f>
        <v>MDPGC</v>
      </c>
      <c r="C34" s="21">
        <f>'M 15'!C11</f>
        <v>39689</v>
      </c>
      <c r="D34" s="16">
        <f>'M 15'!D11</f>
        <v>9</v>
      </c>
      <c r="E34" s="16">
        <f>'M 15'!G11</f>
        <v>78</v>
      </c>
      <c r="F34" s="16">
        <f>'M 15'!K11</f>
        <v>79</v>
      </c>
      <c r="G34" s="16">
        <f t="shared" ref="G34" si="2">+E34+F34</f>
        <v>157</v>
      </c>
      <c r="H34" s="24" t="s">
        <v>10</v>
      </c>
      <c r="I34" s="11" t="s">
        <v>16</v>
      </c>
      <c r="J34" s="31"/>
    </row>
    <row r="35" spans="1:10" ht="20.100000000000001" customHeight="1" thickBot="1">
      <c r="A35" s="130" t="s">
        <v>108</v>
      </c>
      <c r="B35" s="127" t="s">
        <v>70</v>
      </c>
      <c r="C35" s="21">
        <v>39994</v>
      </c>
      <c r="D35" s="16">
        <v>23</v>
      </c>
      <c r="E35" s="16">
        <v>70</v>
      </c>
      <c r="F35" s="16">
        <v>75</v>
      </c>
      <c r="G35" s="134" t="s">
        <v>10</v>
      </c>
      <c r="H35" s="24">
        <f>+E35+F35</f>
        <v>145</v>
      </c>
      <c r="I35" s="11" t="s">
        <v>17</v>
      </c>
      <c r="J35" s="31"/>
    </row>
    <row r="36" spans="1:10" ht="20.100000000000001" customHeight="1" thickBot="1">
      <c r="A36" s="130" t="s">
        <v>42</v>
      </c>
      <c r="B36" s="127" t="s">
        <v>36</v>
      </c>
      <c r="C36" s="21">
        <v>39785</v>
      </c>
      <c r="D36" s="16">
        <v>27</v>
      </c>
      <c r="E36" s="16">
        <v>75</v>
      </c>
      <c r="F36" s="16">
        <v>69</v>
      </c>
      <c r="G36" s="135" t="s">
        <v>10</v>
      </c>
      <c r="H36" s="24">
        <f>+E36+F36</f>
        <v>144</v>
      </c>
      <c r="I36" s="11" t="s">
        <v>18</v>
      </c>
      <c r="J36" s="31"/>
    </row>
    <row r="37" spans="1:10" ht="20.25" thickBot="1">
      <c r="A37" s="280" t="str">
        <f>'M 15'!A39:H39</f>
        <v>DAMAS MENORES DE 15 AÑOS (Clases 08 Y POSTERIORES)</v>
      </c>
      <c r="B37" s="281"/>
      <c r="C37" s="281"/>
      <c r="D37" s="281"/>
      <c r="E37" s="281"/>
      <c r="F37" s="281"/>
      <c r="G37" s="281"/>
      <c r="H37" s="282"/>
      <c r="I37" s="13"/>
      <c r="J37" s="31"/>
    </row>
    <row r="38" spans="1:10" ht="20.25" thickBot="1">
      <c r="A38" s="129" t="s">
        <v>6</v>
      </c>
      <c r="B38" s="126" t="s">
        <v>9</v>
      </c>
      <c r="C38" s="20" t="s">
        <v>21</v>
      </c>
      <c r="D38" s="4" t="s">
        <v>1</v>
      </c>
      <c r="E38" s="4" t="s">
        <v>48</v>
      </c>
      <c r="F38" s="4" t="s">
        <v>49</v>
      </c>
      <c r="G38" s="4" t="s">
        <v>4</v>
      </c>
      <c r="H38" s="4" t="s">
        <v>5</v>
      </c>
      <c r="I38" s="10"/>
      <c r="J38" s="31"/>
    </row>
    <row r="39" spans="1:10" ht="20.100000000000001" customHeight="1" thickBot="1">
      <c r="A39" s="130" t="str">
        <f>'M 15'!A42</f>
        <v>DEPREZ UMMA</v>
      </c>
      <c r="B39" s="127" t="str">
        <f>'M 15'!B42</f>
        <v>SPGC</v>
      </c>
      <c r="C39" s="21">
        <f>'M 15'!C42</f>
        <v>39932</v>
      </c>
      <c r="D39" s="16">
        <f>'M 15'!D42</f>
        <v>6</v>
      </c>
      <c r="E39" s="16">
        <f>'M 15'!G42</f>
        <v>82</v>
      </c>
      <c r="F39" s="16">
        <f>'M 15'!K42</f>
        <v>83</v>
      </c>
      <c r="G39" s="16">
        <f>+E39+F39</f>
        <v>165</v>
      </c>
      <c r="H39" s="24" t="s">
        <v>10</v>
      </c>
      <c r="I39" s="11" t="s">
        <v>15</v>
      </c>
      <c r="J39" s="31"/>
    </row>
    <row r="40" spans="1:10" ht="20.100000000000001" customHeight="1" thickBot="1">
      <c r="A40" s="130" t="str">
        <f>'M 15'!A43</f>
        <v>DANIEL KATJA</v>
      </c>
      <c r="B40" s="127" t="str">
        <f>'M 15'!B43</f>
        <v>NGC</v>
      </c>
      <c r="C40" s="21">
        <f>'M 15'!C43</f>
        <v>39930</v>
      </c>
      <c r="D40" s="16">
        <f>'M 15'!D43</f>
        <v>22</v>
      </c>
      <c r="E40" s="16">
        <f>'M 15'!G43</f>
        <v>89</v>
      </c>
      <c r="F40" s="16">
        <f>'M 15'!K43</f>
        <v>96</v>
      </c>
      <c r="G40" s="16">
        <f t="shared" ref="G40" si="3">+E40+F40</f>
        <v>185</v>
      </c>
      <c r="H40" s="24" t="s">
        <v>10</v>
      </c>
      <c r="I40" s="11" t="s">
        <v>16</v>
      </c>
      <c r="J40" s="31"/>
    </row>
    <row r="41" spans="1:10" ht="20.100000000000001" customHeight="1" thickBot="1">
      <c r="A41" s="130" t="s">
        <v>131</v>
      </c>
      <c r="B41" s="127" t="s">
        <v>36</v>
      </c>
      <c r="C41" s="21">
        <v>40415</v>
      </c>
      <c r="D41" s="16">
        <v>31</v>
      </c>
      <c r="E41" s="16">
        <v>79</v>
      </c>
      <c r="F41" s="16">
        <v>76</v>
      </c>
      <c r="G41" s="134" t="s">
        <v>10</v>
      </c>
      <c r="H41" s="24">
        <f>+E41+F41</f>
        <v>155</v>
      </c>
      <c r="I41" s="11" t="s">
        <v>17</v>
      </c>
      <c r="J41" s="31"/>
    </row>
    <row r="42" spans="1:10" ht="20.100000000000001" customHeight="1" thickBot="1">
      <c r="A42" s="130" t="s">
        <v>128</v>
      </c>
      <c r="B42" s="127" t="s">
        <v>36</v>
      </c>
      <c r="C42" s="21">
        <v>40616</v>
      </c>
      <c r="D42" s="16">
        <v>21</v>
      </c>
      <c r="E42" s="16">
        <v>82</v>
      </c>
      <c r="F42" s="16">
        <v>76</v>
      </c>
      <c r="G42" s="135" t="s">
        <v>10</v>
      </c>
      <c r="H42" s="24">
        <f>+E42+F42</f>
        <v>158</v>
      </c>
      <c r="I42" s="11" t="s">
        <v>18</v>
      </c>
      <c r="J42" s="31"/>
    </row>
    <row r="43" spans="1:10" ht="20.25" thickBot="1">
      <c r="A43" s="283" t="str">
        <f>'M 13'!A8:H8</f>
        <v>CABALLEROS M-13 AÑOS (CLASES 10 Y POSTERIORES)</v>
      </c>
      <c r="B43" s="284"/>
      <c r="C43" s="284"/>
      <c r="D43" s="284"/>
      <c r="E43" s="284"/>
      <c r="F43" s="284"/>
      <c r="G43" s="284"/>
      <c r="H43" s="285"/>
      <c r="I43" s="10"/>
      <c r="J43" s="31"/>
    </row>
    <row r="44" spans="1:10" ht="20.25" thickBot="1">
      <c r="A44" s="129" t="s">
        <v>0</v>
      </c>
      <c r="B44" s="126" t="s">
        <v>9</v>
      </c>
      <c r="C44" s="20" t="s">
        <v>21</v>
      </c>
      <c r="D44" s="4" t="s">
        <v>1</v>
      </c>
      <c r="E44" s="4" t="s">
        <v>48</v>
      </c>
      <c r="F44" s="4" t="s">
        <v>49</v>
      </c>
      <c r="G44" s="4" t="s">
        <v>4</v>
      </c>
      <c r="H44" s="4" t="s">
        <v>5</v>
      </c>
      <c r="I44" s="10"/>
      <c r="J44" s="31"/>
    </row>
    <row r="45" spans="1:10" ht="20.100000000000001" customHeight="1" thickBot="1">
      <c r="A45" s="130" t="str">
        <f>'M 13'!A11</f>
        <v>SARASOLA FEDERICO</v>
      </c>
      <c r="B45" s="127" t="str">
        <f>'M 13'!B11</f>
        <v>GCD</v>
      </c>
      <c r="C45" s="21">
        <f>'M 13'!C11</f>
        <v>40532</v>
      </c>
      <c r="D45" s="16">
        <f>'M 13'!D11</f>
        <v>12</v>
      </c>
      <c r="E45" s="16">
        <f>'M 13'!G11</f>
        <v>89</v>
      </c>
      <c r="F45" s="16">
        <f>'M 13'!K11</f>
        <v>94</v>
      </c>
      <c r="G45" s="16">
        <f>+E45+F45</f>
        <v>183</v>
      </c>
      <c r="H45" s="24" t="s">
        <v>10</v>
      </c>
      <c r="I45" s="11" t="s">
        <v>15</v>
      </c>
      <c r="J45" s="31"/>
    </row>
    <row r="46" spans="1:10" ht="20.100000000000001" customHeight="1" thickBot="1">
      <c r="A46" s="130" t="str">
        <f>'M 13'!A12</f>
        <v>PROBICITO IGNACIO</v>
      </c>
      <c r="B46" s="127" t="str">
        <f>'M 13'!B12</f>
        <v>TGC</v>
      </c>
      <c r="C46" s="21">
        <f>'M 13'!C12</f>
        <v>40413</v>
      </c>
      <c r="D46" s="16">
        <f>'M 13'!D12</f>
        <v>13</v>
      </c>
      <c r="E46" s="16">
        <f>'M 13'!G12</f>
        <v>97</v>
      </c>
      <c r="F46" s="16">
        <f>'M 13'!K12</f>
        <v>88</v>
      </c>
      <c r="G46" s="16">
        <f t="shared" ref="G46" si="4">+E46+F46</f>
        <v>185</v>
      </c>
      <c r="H46" s="24" t="s">
        <v>10</v>
      </c>
      <c r="I46" s="11" t="s">
        <v>16</v>
      </c>
      <c r="J46" s="31"/>
    </row>
    <row r="47" spans="1:10" ht="20.100000000000001" customHeight="1" thickBot="1">
      <c r="A47" s="130" t="s">
        <v>106</v>
      </c>
      <c r="B47" s="127" t="s">
        <v>37</v>
      </c>
      <c r="C47" s="21">
        <v>40766</v>
      </c>
      <c r="D47" s="16">
        <v>19</v>
      </c>
      <c r="E47" s="16">
        <v>71</v>
      </c>
      <c r="F47" s="16">
        <v>82</v>
      </c>
      <c r="G47" s="134" t="s">
        <v>10</v>
      </c>
      <c r="H47" s="16">
        <f>+E47+F47</f>
        <v>153</v>
      </c>
      <c r="I47" s="11" t="s">
        <v>17</v>
      </c>
      <c r="J47" s="31"/>
    </row>
    <row r="48" spans="1:10" ht="20.100000000000001" customHeight="1" thickBot="1">
      <c r="A48" s="130" t="s">
        <v>109</v>
      </c>
      <c r="B48" s="127" t="s">
        <v>34</v>
      </c>
      <c r="C48" s="21">
        <v>40437</v>
      </c>
      <c r="D48" s="16">
        <v>18</v>
      </c>
      <c r="E48" s="16">
        <v>79</v>
      </c>
      <c r="F48" s="16">
        <v>76</v>
      </c>
      <c r="G48" s="135" t="s">
        <v>10</v>
      </c>
      <c r="H48" s="24">
        <f>+E48+F48</f>
        <v>155</v>
      </c>
      <c r="I48" s="11" t="s">
        <v>18</v>
      </c>
      <c r="J48" s="31"/>
    </row>
  </sheetData>
  <mergeCells count="13">
    <mergeCell ref="A5:H5"/>
    <mergeCell ref="A6:H6"/>
    <mergeCell ref="A37:H37"/>
    <mergeCell ref="A43:H43"/>
    <mergeCell ref="A1:H1"/>
    <mergeCell ref="A2:H2"/>
    <mergeCell ref="A3:H3"/>
    <mergeCell ref="A4:H4"/>
    <mergeCell ref="A31:H31"/>
    <mergeCell ref="A7:H7"/>
    <mergeCell ref="A13:H13"/>
    <mergeCell ref="A19:H19"/>
    <mergeCell ref="A25:H25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2060"/>
  </sheetPr>
  <dimension ref="A1:H73"/>
  <sheetViews>
    <sheetView zoomScale="70" zoomScaleNormal="70" workbookViewId="0">
      <selection sqref="A1:D1"/>
    </sheetView>
  </sheetViews>
  <sheetFormatPr baseColWidth="10" defaultRowHeight="18.75"/>
  <cols>
    <col min="1" max="1" width="41" style="9" customWidth="1"/>
    <col min="2" max="2" width="13.28515625" style="12" bestFit="1" customWidth="1"/>
    <col min="3" max="3" width="15.7109375" style="38" bestFit="1" customWidth="1"/>
    <col min="4" max="4" width="10.85546875" style="12" bestFit="1" customWidth="1"/>
    <col min="5" max="6" width="4.5703125" style="12" bestFit="1" customWidth="1"/>
    <col min="7" max="7" width="13" style="9" bestFit="1" customWidth="1"/>
    <col min="8" max="8" width="4.42578125" style="9" bestFit="1" customWidth="1"/>
    <col min="9" max="16384" width="11.42578125" style="9"/>
  </cols>
  <sheetData>
    <row r="1" spans="1:8" ht="19.5">
      <c r="A1" s="279" t="str">
        <f>JUV!A1</f>
        <v>VILLA GESELL</v>
      </c>
      <c r="B1" s="279"/>
      <c r="C1" s="279"/>
      <c r="D1" s="279"/>
      <c r="E1" s="57"/>
      <c r="H1" s="31"/>
    </row>
    <row r="2" spans="1:8" ht="19.5">
      <c r="A2" s="279" t="str">
        <f>JUV!A2</f>
        <v>GOLF CLUB</v>
      </c>
      <c r="B2" s="279"/>
      <c r="C2" s="279"/>
      <c r="D2" s="279"/>
      <c r="E2" s="57"/>
      <c r="H2" s="31"/>
    </row>
    <row r="3" spans="1:8" ht="19.5">
      <c r="A3" s="279" t="str">
        <f>JUV!A3</f>
        <v>FEDERACION REGIONAL DE GOLF MAR Y SIERRAS</v>
      </c>
      <c r="B3" s="279"/>
      <c r="C3" s="279"/>
      <c r="D3" s="279"/>
      <c r="E3" s="57"/>
      <c r="H3" s="31"/>
    </row>
    <row r="4" spans="1:8" ht="19.5">
      <c r="A4" s="287" t="s">
        <v>12</v>
      </c>
      <c r="B4" s="287"/>
      <c r="C4" s="287"/>
      <c r="D4" s="287"/>
      <c r="E4" s="57"/>
      <c r="H4" s="31"/>
    </row>
    <row r="5" spans="1:8" ht="19.5">
      <c r="A5" s="279" t="s">
        <v>14</v>
      </c>
      <c r="B5" s="279"/>
      <c r="C5" s="279"/>
      <c r="D5" s="279"/>
      <c r="E5" s="57"/>
      <c r="H5" s="31"/>
    </row>
    <row r="6" spans="1:8" ht="19.5">
      <c r="A6" s="279" t="str">
        <f>JUV!A6</f>
        <v>SABADO 06 Y DOMINGO 07 DE MAYO DE 2023</v>
      </c>
      <c r="B6" s="279"/>
      <c r="C6" s="279"/>
      <c r="D6" s="279"/>
      <c r="E6" s="57"/>
      <c r="H6" s="31"/>
    </row>
    <row r="7" spans="1:8" ht="20.25" thickBot="1">
      <c r="A7" s="32"/>
      <c r="B7" s="50"/>
      <c r="C7" s="32"/>
      <c r="D7" s="50"/>
      <c r="E7" s="57"/>
      <c r="H7" s="31"/>
    </row>
    <row r="8" spans="1:8" ht="20.25" hidden="1" thickBot="1">
      <c r="A8" s="280" t="str">
        <f>ALBATROS!A17</f>
        <v>ALBATROS - DAMAS CLASES 10 - 11 -</v>
      </c>
      <c r="B8" s="281"/>
      <c r="C8" s="281"/>
      <c r="D8" s="281"/>
      <c r="E8" s="281"/>
      <c r="F8" s="282"/>
      <c r="H8" s="31"/>
    </row>
    <row r="9" spans="1:8" s="32" customFormat="1" ht="20.25" hidden="1" thickBot="1">
      <c r="A9" s="14" t="s">
        <v>6</v>
      </c>
      <c r="B9" s="53" t="s">
        <v>9</v>
      </c>
      <c r="C9" s="53" t="s">
        <v>21</v>
      </c>
      <c r="D9" s="54" t="s">
        <v>1</v>
      </c>
      <c r="E9" s="4" t="s">
        <v>4</v>
      </c>
      <c r="F9" s="4" t="s">
        <v>5</v>
      </c>
      <c r="H9" s="31"/>
    </row>
    <row r="10" spans="1:8" ht="20.25" hidden="1" thickBot="1">
      <c r="A10" s="33">
        <f>ALBATROS!A19</f>
        <v>0</v>
      </c>
      <c r="B10" s="47">
        <f>ALBATROS!B19</f>
        <v>0</v>
      </c>
      <c r="C10" s="34">
        <f>ALBATROS!C19</f>
        <v>0</v>
      </c>
      <c r="D10" s="47">
        <f>ALBATROS!D19</f>
        <v>0</v>
      </c>
      <c r="E10" s="59">
        <f>ALBATROS!E19</f>
        <v>0</v>
      </c>
      <c r="F10" s="58" t="s">
        <v>10</v>
      </c>
      <c r="G10" s="11" t="s">
        <v>15</v>
      </c>
      <c r="H10" s="31"/>
    </row>
    <row r="11" spans="1:8" ht="20.25" hidden="1" thickBot="1">
      <c r="A11" s="33">
        <f>ALBATROS!A20</f>
        <v>0</v>
      </c>
      <c r="B11" s="47">
        <f>ALBATROS!B20</f>
        <v>0</v>
      </c>
      <c r="C11" s="34">
        <f>ALBATROS!C20</f>
        <v>0</v>
      </c>
      <c r="D11" s="47">
        <f>ALBATROS!D20</f>
        <v>0</v>
      </c>
      <c r="E11" s="59">
        <f>ALBATROS!E20</f>
        <v>0</v>
      </c>
      <c r="F11" s="58" t="s">
        <v>10</v>
      </c>
      <c r="G11" s="11" t="s">
        <v>16</v>
      </c>
      <c r="H11" s="31"/>
    </row>
    <row r="12" spans="1:8" ht="20.25" hidden="1" thickBot="1">
      <c r="A12" s="33"/>
      <c r="B12" s="47"/>
      <c r="C12" s="34"/>
      <c r="D12" s="47"/>
      <c r="E12" s="59"/>
      <c r="F12" s="60">
        <f>(E12-D12)</f>
        <v>0</v>
      </c>
      <c r="G12" s="11" t="s">
        <v>17</v>
      </c>
      <c r="H12" s="31"/>
    </row>
    <row r="13" spans="1:8" ht="19.5" hidden="1" thickBot="1">
      <c r="C13" s="36"/>
      <c r="E13" s="57"/>
      <c r="H13" s="31"/>
    </row>
    <row r="14" spans="1:8" ht="20.25" thickBot="1">
      <c r="A14" s="280" t="str">
        <f>ALBATROS!A8</f>
        <v>ALBATROS - CABALLEROS CLASES 10 - 11 -</v>
      </c>
      <c r="B14" s="281"/>
      <c r="C14" s="281"/>
      <c r="D14" s="281"/>
      <c r="E14" s="281"/>
      <c r="F14" s="282"/>
      <c r="H14" s="31"/>
    </row>
    <row r="15" spans="1:8" s="50" customFormat="1" ht="20.25" thickBot="1">
      <c r="A15" s="14" t="s">
        <v>0</v>
      </c>
      <c r="B15" s="53" t="s">
        <v>9</v>
      </c>
      <c r="C15" s="53" t="s">
        <v>21</v>
      </c>
      <c r="D15" s="54" t="s">
        <v>1</v>
      </c>
      <c r="E15" s="4" t="s">
        <v>4</v>
      </c>
      <c r="F15" s="4" t="s">
        <v>5</v>
      </c>
      <c r="H15" s="31"/>
    </row>
    <row r="16" spans="1:8" ht="20.25" thickBot="1">
      <c r="A16" s="33" t="str">
        <f>ALBATROS!A10</f>
        <v>CHAURA MAXIMO</v>
      </c>
      <c r="B16" s="47" t="str">
        <f>ALBATROS!B10</f>
        <v>TGC</v>
      </c>
      <c r="C16" s="34">
        <f>ALBATROS!C10</f>
        <v>40323</v>
      </c>
      <c r="D16" s="47">
        <f>ALBATROS!D10</f>
        <v>0</v>
      </c>
      <c r="E16" s="59">
        <f>ALBATROS!E10</f>
        <v>47</v>
      </c>
      <c r="F16" s="58" t="s">
        <v>10</v>
      </c>
      <c r="G16" s="11" t="s">
        <v>15</v>
      </c>
      <c r="H16" s="31"/>
    </row>
    <row r="17" spans="1:8" ht="20.25" thickBot="1">
      <c r="A17" s="33" t="str">
        <f>ALBATROS!A11</f>
        <v>DO COBO MAXIMO</v>
      </c>
      <c r="B17" s="47" t="str">
        <f>ALBATROS!B11</f>
        <v>TGC</v>
      </c>
      <c r="C17" s="34">
        <f>ALBATROS!C11</f>
        <v>40567</v>
      </c>
      <c r="D17" s="47">
        <f>ALBATROS!D11</f>
        <v>23</v>
      </c>
      <c r="E17" s="59">
        <f>ALBATROS!E11</f>
        <v>59</v>
      </c>
      <c r="F17" s="58" t="s">
        <v>10</v>
      </c>
      <c r="G17" s="11" t="s">
        <v>16</v>
      </c>
      <c r="H17" s="31"/>
    </row>
    <row r="18" spans="1:8" ht="20.25" thickBot="1">
      <c r="A18" s="33" t="str">
        <f>ALBATROS!A12</f>
        <v>ASET MIRKO</v>
      </c>
      <c r="B18" s="47" t="str">
        <f>ALBATROS!B12</f>
        <v>CG</v>
      </c>
      <c r="C18" s="34">
        <f>ALBATROS!C12</f>
        <v>40395</v>
      </c>
      <c r="D18" s="47">
        <f>ALBATROS!D12</f>
        <v>0</v>
      </c>
      <c r="E18" s="59">
        <f>ALBATROS!E12</f>
        <v>60</v>
      </c>
      <c r="F18" s="60">
        <f>(E18-D18)</f>
        <v>60</v>
      </c>
      <c r="G18" s="11" t="s">
        <v>17</v>
      </c>
      <c r="H18" s="31"/>
    </row>
    <row r="19" spans="1:8" ht="19.5" thickBot="1">
      <c r="C19" s="36"/>
      <c r="E19" s="57"/>
      <c r="H19" s="31"/>
    </row>
    <row r="20" spans="1:8" ht="20.25" thickBot="1">
      <c r="A20" s="280" t="str">
        <f>EAGLES!A24</f>
        <v>EAGLES - DAMAS CLASES 12 - 13 -</v>
      </c>
      <c r="B20" s="281"/>
      <c r="C20" s="281"/>
      <c r="D20" s="281"/>
      <c r="E20" s="281"/>
      <c r="F20" s="282"/>
      <c r="H20" s="31"/>
    </row>
    <row r="21" spans="1:8" s="50" customFormat="1" ht="20.25" thickBot="1">
      <c r="A21" s="14" t="s">
        <v>6</v>
      </c>
      <c r="B21" s="53" t="s">
        <v>9</v>
      </c>
      <c r="C21" s="53" t="s">
        <v>21</v>
      </c>
      <c r="D21" s="54" t="s">
        <v>1</v>
      </c>
      <c r="E21" s="4" t="s">
        <v>4</v>
      </c>
      <c r="F21" s="4" t="s">
        <v>5</v>
      </c>
      <c r="H21" s="31"/>
    </row>
    <row r="22" spans="1:8" ht="20.25" thickBot="1">
      <c r="A22" s="33" t="str">
        <f>EAGLES!A26</f>
        <v>RAMPEZZOTTI JUSTINA</v>
      </c>
      <c r="B22" s="47" t="str">
        <f>EAGLES!B26</f>
        <v>TGC</v>
      </c>
      <c r="C22" s="34">
        <f>EAGLES!C26</f>
        <v>40917</v>
      </c>
      <c r="D22" s="47">
        <f>EAGLES!D26</f>
        <v>13.502654867256638</v>
      </c>
      <c r="E22" s="59">
        <f>EAGLES!E26</f>
        <v>56</v>
      </c>
      <c r="F22" s="58" t="s">
        <v>10</v>
      </c>
      <c r="G22" s="11" t="s">
        <v>15</v>
      </c>
      <c r="H22" s="31"/>
    </row>
    <row r="23" spans="1:8" ht="20.25" thickBot="1">
      <c r="A23" s="33" t="str">
        <f>EAGLES!A27</f>
        <v>MARTIN MILENA</v>
      </c>
      <c r="B23" s="47" t="str">
        <f>EAGLES!B27</f>
        <v>CMDP</v>
      </c>
      <c r="C23" s="34">
        <f>EAGLES!C27</f>
        <v>40984</v>
      </c>
      <c r="D23" s="47">
        <f>EAGLES!D27</f>
        <v>15.980530973451323</v>
      </c>
      <c r="E23" s="59">
        <f>EAGLES!E27</f>
        <v>58</v>
      </c>
      <c r="F23" s="58" t="s">
        <v>10</v>
      </c>
      <c r="G23" s="11" t="s">
        <v>16</v>
      </c>
      <c r="H23" s="31"/>
    </row>
    <row r="24" spans="1:8" ht="20.25" thickBot="1">
      <c r="A24" s="33" t="str">
        <f>EAGLES!A28</f>
        <v>LEOFANTI BIANCA EMILIA</v>
      </c>
      <c r="B24" s="47" t="str">
        <f>EAGLES!B28</f>
        <v>SPGC</v>
      </c>
      <c r="C24" s="34">
        <f>EAGLES!C28</f>
        <v>41423</v>
      </c>
      <c r="D24" s="47">
        <f>EAGLES!D28</f>
        <v>23.761061946902657</v>
      </c>
      <c r="E24" s="59">
        <f>EAGLES!E28</f>
        <v>65</v>
      </c>
      <c r="F24" s="60">
        <f>(E24-D24)</f>
        <v>41.238938053097343</v>
      </c>
      <c r="G24" s="11" t="s">
        <v>17</v>
      </c>
      <c r="H24" s="31"/>
    </row>
    <row r="25" spans="1:8" ht="19.5" thickBot="1">
      <c r="C25" s="36"/>
      <c r="E25" s="57"/>
      <c r="H25" s="31"/>
    </row>
    <row r="26" spans="1:8" ht="20.25" thickBot="1">
      <c r="A26" s="280" t="str">
        <f>EAGLES!A7</f>
        <v>EAGLES - CABALLEROS CLASES 12 - 13 -</v>
      </c>
      <c r="B26" s="281"/>
      <c r="C26" s="281"/>
      <c r="D26" s="281"/>
      <c r="E26" s="281"/>
      <c r="F26" s="282"/>
      <c r="H26" s="31"/>
    </row>
    <row r="27" spans="1:8" s="50" customFormat="1" ht="20.25" thickBot="1">
      <c r="A27" s="14" t="s">
        <v>0</v>
      </c>
      <c r="B27" s="53" t="s">
        <v>9</v>
      </c>
      <c r="C27" s="53" t="s">
        <v>21</v>
      </c>
      <c r="D27" s="54" t="s">
        <v>1</v>
      </c>
      <c r="E27" s="4" t="s">
        <v>4</v>
      </c>
      <c r="F27" s="4" t="s">
        <v>5</v>
      </c>
      <c r="H27" s="31"/>
    </row>
    <row r="28" spans="1:8" ht="20.25" thickBot="1">
      <c r="A28" s="33" t="str">
        <f>EAGLES!A9</f>
        <v>CICCOLA FRANCESCO</v>
      </c>
      <c r="B28" s="47" t="str">
        <f>EAGLES!B9</f>
        <v>ML</v>
      </c>
      <c r="C28" s="34">
        <f>EAGLES!C9</f>
        <v>41277</v>
      </c>
      <c r="D28" s="47">
        <f>EAGLES!D9</f>
        <v>0.55486725663716641</v>
      </c>
      <c r="E28" s="59">
        <f>EAGLES!E9</f>
        <v>39</v>
      </c>
      <c r="F28" s="58" t="s">
        <v>10</v>
      </c>
      <c r="G28" s="11" t="s">
        <v>15</v>
      </c>
      <c r="H28" s="31"/>
    </row>
    <row r="29" spans="1:8" ht="20.25" thickBot="1">
      <c r="A29" s="33" t="str">
        <f>EAGLES!A10</f>
        <v>PARASUCO AXEL GONZALO</v>
      </c>
      <c r="B29" s="47" t="str">
        <f>EAGLES!B10</f>
        <v>EVTGC</v>
      </c>
      <c r="C29" s="34">
        <f>EAGLES!C10</f>
        <v>41137</v>
      </c>
      <c r="D29" s="47">
        <f>EAGLES!D10</f>
        <v>6.873451327433628</v>
      </c>
      <c r="E29" s="59">
        <f>EAGLES!E10</f>
        <v>46</v>
      </c>
      <c r="F29" s="58" t="s">
        <v>10</v>
      </c>
      <c r="G29" s="11" t="s">
        <v>16</v>
      </c>
      <c r="H29" s="31"/>
    </row>
    <row r="30" spans="1:8" ht="20.25" thickBot="1">
      <c r="A30" s="33" t="s">
        <v>172</v>
      </c>
      <c r="B30" s="47" t="s">
        <v>34</v>
      </c>
      <c r="C30" s="34">
        <v>41184</v>
      </c>
      <c r="D30" s="47">
        <v>19.871681415929203</v>
      </c>
      <c r="E30" s="59">
        <v>61</v>
      </c>
      <c r="F30" s="60">
        <f>(E30-D30)</f>
        <v>41.128318584070797</v>
      </c>
      <c r="G30" s="11" t="s">
        <v>17</v>
      </c>
      <c r="H30" s="31"/>
    </row>
    <row r="31" spans="1:8" ht="19.5" thickBot="1">
      <c r="C31" s="36"/>
      <c r="E31" s="57"/>
      <c r="H31" s="31"/>
    </row>
    <row r="32" spans="1:8" ht="20.25" thickBot="1">
      <c r="A32" s="280" t="str">
        <f>BIRDIES!A25</f>
        <v>BIRDIES - DAMAS CLASES 2014 Y POSTERIORES</v>
      </c>
      <c r="B32" s="281"/>
      <c r="C32" s="281"/>
      <c r="D32" s="281"/>
      <c r="E32" s="281"/>
      <c r="F32" s="282"/>
      <c r="H32" s="31"/>
    </row>
    <row r="33" spans="1:8" s="50" customFormat="1" ht="20.25" thickBot="1">
      <c r="A33" s="14" t="s">
        <v>6</v>
      </c>
      <c r="B33" s="53" t="s">
        <v>9</v>
      </c>
      <c r="C33" s="53" t="s">
        <v>21</v>
      </c>
      <c r="D33" s="54" t="s">
        <v>1</v>
      </c>
      <c r="E33" s="4" t="s">
        <v>4</v>
      </c>
      <c r="F33" s="4" t="s">
        <v>5</v>
      </c>
      <c r="H33" s="31"/>
    </row>
    <row r="34" spans="1:8" ht="20.25" thickBot="1">
      <c r="A34" s="33" t="str">
        <f>BIRDIES!A27</f>
        <v>CANNELLI ESMERALDA</v>
      </c>
      <c r="B34" s="47" t="str">
        <f>BIRDIES!B27</f>
        <v>NGC</v>
      </c>
      <c r="C34" s="34">
        <f>BIRDIES!C27</f>
        <v>41885</v>
      </c>
      <c r="D34" s="47">
        <f>BIRDIES!D27</f>
        <v>7.2376106194690308</v>
      </c>
      <c r="E34" s="59">
        <f>BIRDIES!E27</f>
        <v>48</v>
      </c>
      <c r="F34" s="58" t="s">
        <v>10</v>
      </c>
      <c r="G34" s="11" t="s">
        <v>15</v>
      </c>
      <c r="H34" s="31"/>
    </row>
    <row r="35" spans="1:8" ht="20.25" hidden="1" thickBot="1">
      <c r="A35" s="33" t="str">
        <f>BIRDIES!A28</f>
        <v>VIOLA MAYER LOLA</v>
      </c>
      <c r="B35" s="47" t="str">
        <f>BIRDIES!B28</f>
        <v>SPGC</v>
      </c>
      <c r="C35" s="34">
        <f>BIRDIES!C28</f>
        <v>41712</v>
      </c>
      <c r="D35" s="47">
        <f>BIRDIES!D28</f>
        <v>17.452654867256641</v>
      </c>
      <c r="E35" s="59" t="str">
        <f>BIRDIES!E28</f>
        <v>--</v>
      </c>
      <c r="F35" s="58" t="s">
        <v>10</v>
      </c>
      <c r="G35" s="11" t="s">
        <v>16</v>
      </c>
      <c r="H35" s="31"/>
    </row>
    <row r="36" spans="1:8" ht="20.25" hidden="1" thickBot="1">
      <c r="A36" s="33"/>
      <c r="B36" s="47"/>
      <c r="C36" s="34"/>
      <c r="D36" s="47"/>
      <c r="E36" s="59"/>
      <c r="F36" s="60">
        <f>(E36-D36)</f>
        <v>0</v>
      </c>
      <c r="G36" s="11" t="s">
        <v>17</v>
      </c>
      <c r="H36" s="31"/>
    </row>
    <row r="37" spans="1:8" ht="20.25" thickBot="1">
      <c r="A37" s="40"/>
      <c r="B37" s="41"/>
      <c r="C37" s="42"/>
      <c r="D37" s="51"/>
      <c r="E37" s="57"/>
      <c r="H37" s="31"/>
    </row>
    <row r="38" spans="1:8" ht="20.25" thickBot="1">
      <c r="A38" s="280" t="str">
        <f>BIRDIES!A8</f>
        <v>BIRDIES - CABALLEROS CLASES 2014 Y POSTERIORES</v>
      </c>
      <c r="B38" s="281"/>
      <c r="C38" s="281"/>
      <c r="D38" s="281"/>
      <c r="E38" s="281"/>
      <c r="F38" s="282"/>
      <c r="H38" s="31"/>
    </row>
    <row r="39" spans="1:8" s="50" customFormat="1" ht="20.25" thickBot="1">
      <c r="A39" s="14" t="s">
        <v>0</v>
      </c>
      <c r="B39" s="53" t="s">
        <v>9</v>
      </c>
      <c r="C39" s="53" t="s">
        <v>21</v>
      </c>
      <c r="D39" s="54" t="s">
        <v>1</v>
      </c>
      <c r="E39" s="4" t="s">
        <v>4</v>
      </c>
      <c r="F39" s="4" t="s">
        <v>5</v>
      </c>
      <c r="H39" s="31"/>
    </row>
    <row r="40" spans="1:8" ht="20.25" thickBot="1">
      <c r="A40" s="33" t="str">
        <f>BIRDIES!A10</f>
        <v>JUAREZ GOÑI BENJAMIN</v>
      </c>
      <c r="B40" s="47" t="str">
        <f>BIRDIES!B10</f>
        <v>TGC</v>
      </c>
      <c r="C40" s="34">
        <f>BIRDIES!C10</f>
        <v>41730</v>
      </c>
      <c r="D40" s="47">
        <f>BIRDIES!D10</f>
        <v>2.5495575221238909</v>
      </c>
      <c r="E40" s="59">
        <f>BIRDIES!E10</f>
        <v>37</v>
      </c>
      <c r="F40" s="58" t="s">
        <v>10</v>
      </c>
      <c r="G40" s="11" t="s">
        <v>15</v>
      </c>
      <c r="H40" s="31"/>
    </row>
    <row r="41" spans="1:8" ht="20.25" thickBot="1">
      <c r="A41" s="33" t="str">
        <f>BIRDIES!A11</f>
        <v>LAMORTE JUAN SEBASTIAN</v>
      </c>
      <c r="B41" s="47" t="str">
        <f>BIRDIES!B11</f>
        <v>CG</v>
      </c>
      <c r="C41" s="34">
        <f>BIRDIES!C11</f>
        <v>42587</v>
      </c>
      <c r="D41" s="47">
        <f>BIRDIES!D11</f>
        <v>6.504424778761063</v>
      </c>
      <c r="E41" s="59">
        <f>BIRDIES!E11</f>
        <v>43</v>
      </c>
      <c r="F41" s="58" t="s">
        <v>10</v>
      </c>
      <c r="G41" s="11" t="s">
        <v>16</v>
      </c>
      <c r="H41" s="31"/>
    </row>
    <row r="42" spans="1:8" ht="20.25" thickBot="1">
      <c r="A42" s="33" t="str">
        <f>BIRDIES!A12</f>
        <v>RIVAS BAUTISTA</v>
      </c>
      <c r="B42" s="47" t="str">
        <f>BIRDIES!B12</f>
        <v>CMDP</v>
      </c>
      <c r="C42" s="34">
        <f>BIRDIES!C12</f>
        <v>41775</v>
      </c>
      <c r="D42" s="47">
        <f>BIRDIES!D12</f>
        <v>9.0606194690265482</v>
      </c>
      <c r="E42" s="59">
        <f>BIRDIES!E12</f>
        <v>47</v>
      </c>
      <c r="F42" s="60">
        <f>(E42-D42)</f>
        <v>37.939380530973452</v>
      </c>
      <c r="G42" s="11" t="s">
        <v>17</v>
      </c>
      <c r="H42" s="31"/>
    </row>
    <row r="43" spans="1:8" ht="19.5">
      <c r="A43" s="40"/>
      <c r="B43" s="41"/>
      <c r="C43" s="42"/>
      <c r="D43" s="51"/>
      <c r="E43" s="57"/>
      <c r="H43" s="31"/>
    </row>
    <row r="44" spans="1:8" ht="20.25" thickBot="1">
      <c r="A44" s="40"/>
      <c r="B44" s="41"/>
      <c r="C44" s="42"/>
      <c r="D44" s="51"/>
      <c r="E44" s="57"/>
      <c r="H44" s="31"/>
    </row>
    <row r="45" spans="1:8" ht="20.25" thickBot="1">
      <c r="A45" s="280" t="str">
        <f>PROMOCIONALES!A8</f>
        <v>PROMOCIONALES A HCP.</v>
      </c>
      <c r="B45" s="281"/>
      <c r="C45" s="281"/>
      <c r="D45" s="282"/>
      <c r="E45" s="57"/>
      <c r="H45" s="31"/>
    </row>
    <row r="46" spans="1:8" s="50" customFormat="1" ht="20.25" thickBot="1">
      <c r="A46" s="14" t="s">
        <v>0</v>
      </c>
      <c r="B46" s="53" t="s">
        <v>9</v>
      </c>
      <c r="C46" s="53" t="s">
        <v>21</v>
      </c>
      <c r="D46" s="86" t="s">
        <v>1</v>
      </c>
      <c r="E46" s="4" t="s">
        <v>4</v>
      </c>
      <c r="F46" s="4" t="s">
        <v>5</v>
      </c>
      <c r="H46" s="31"/>
    </row>
    <row r="47" spans="1:8" ht="20.25" thickBot="1">
      <c r="A47" s="33" t="str">
        <f>PROMOCIONALES!A10</f>
        <v>ESPESO JUAN FRANCISCO</v>
      </c>
      <c r="B47" s="47" t="str">
        <f>PROMOCIONALES!B10</f>
        <v>CG</v>
      </c>
      <c r="C47" s="34">
        <f>PROMOCIONALES!C10</f>
        <v>39653</v>
      </c>
      <c r="D47" s="87">
        <f>PROMOCIONALES!D10</f>
        <v>0</v>
      </c>
      <c r="E47" s="59">
        <f>PROMOCIONALES!E10</f>
        <v>61</v>
      </c>
      <c r="F47" s="58" t="s">
        <v>10</v>
      </c>
      <c r="G47" s="11" t="s">
        <v>15</v>
      </c>
      <c r="H47" s="31"/>
    </row>
    <row r="48" spans="1:8" ht="20.25" hidden="1" thickBot="1">
      <c r="A48" s="33" t="str">
        <f>PROMOCIONALES!A11</f>
        <v>VILLAMIL NICOLAS</v>
      </c>
      <c r="B48" s="47" t="str">
        <f>PROMOCIONALES!B11</f>
        <v>CG</v>
      </c>
      <c r="C48" s="34">
        <f>PROMOCIONALES!C11</f>
        <v>40095</v>
      </c>
      <c r="D48" s="47">
        <f>PROMOCIONALES!D11</f>
        <v>0</v>
      </c>
      <c r="E48" s="59">
        <f>PROMOCIONALES!E11</f>
        <v>63</v>
      </c>
      <c r="F48" s="60">
        <f>(E48-D48)</f>
        <v>63</v>
      </c>
      <c r="G48" s="11" t="s">
        <v>17</v>
      </c>
      <c r="H48" s="31"/>
    </row>
    <row r="49" spans="1:8" ht="19.5">
      <c r="A49" s="40"/>
      <c r="B49" s="41"/>
      <c r="C49" s="42"/>
      <c r="D49" s="41"/>
      <c r="E49" s="240"/>
      <c r="F49" s="240"/>
      <c r="G49" s="240"/>
      <c r="H49" s="31"/>
    </row>
    <row r="50" spans="1:8" ht="19.5">
      <c r="A50" s="40"/>
      <c r="B50" s="41"/>
      <c r="C50" s="42"/>
      <c r="D50" s="41"/>
      <c r="E50" s="240"/>
      <c r="F50" s="240"/>
      <c r="G50" s="240"/>
      <c r="H50" s="31"/>
    </row>
    <row r="51" spans="1:8" ht="19.5">
      <c r="A51" s="40"/>
      <c r="B51" s="41"/>
      <c r="C51" s="42"/>
      <c r="D51" s="41"/>
      <c r="E51" s="240"/>
      <c r="F51" s="240"/>
      <c r="G51" s="240"/>
      <c r="H51" s="31"/>
    </row>
    <row r="52" spans="1:8" ht="20.25" thickBot="1">
      <c r="A52" s="40"/>
      <c r="B52" s="41"/>
      <c r="C52" s="42"/>
      <c r="D52" s="51"/>
      <c r="E52" s="57"/>
      <c r="H52" s="31"/>
    </row>
    <row r="53" spans="1:8" ht="20.25" thickBot="1">
      <c r="A53" s="280" t="s">
        <v>13</v>
      </c>
      <c r="B53" s="281"/>
      <c r="C53" s="281"/>
      <c r="D53" s="282"/>
      <c r="E53" s="57"/>
      <c r="H53" s="31"/>
    </row>
    <row r="54" spans="1:8" ht="20.25" thickBot="1">
      <c r="A54" s="4" t="s">
        <v>0</v>
      </c>
      <c r="B54" s="4" t="s">
        <v>9</v>
      </c>
      <c r="C54" s="37" t="s">
        <v>10</v>
      </c>
      <c r="D54" s="4" t="s">
        <v>22</v>
      </c>
      <c r="E54" s="57"/>
      <c r="H54" s="31"/>
    </row>
    <row r="55" spans="1:8" ht="19.5">
      <c r="A55" s="33" t="str">
        <f>'5 H Y H.A. Y GGII'!A10</f>
        <v>BUSTILLO MANUEL</v>
      </c>
      <c r="B55" s="47" t="str">
        <f>'5 H Y H.A. Y GGII'!B10</f>
        <v>TGC</v>
      </c>
      <c r="C55" s="34" t="s">
        <v>10</v>
      </c>
      <c r="D55" s="35">
        <f>'5 H Y H.A. Y GGII'!C10</f>
        <v>29</v>
      </c>
      <c r="E55" s="57"/>
      <c r="H55" s="31"/>
    </row>
    <row r="56" spans="1:8" ht="19.5">
      <c r="A56" s="33" t="str">
        <f>'5 H Y H.A. Y GGII'!A11</f>
        <v>DOMINGUEZ LUCA</v>
      </c>
      <c r="B56" s="47" t="str">
        <f>'5 H Y H.A. Y GGII'!B11</f>
        <v>VGGC</v>
      </c>
      <c r="C56" s="34" t="s">
        <v>10</v>
      </c>
      <c r="D56" s="35">
        <f>'5 H Y H.A. Y GGII'!C11</f>
        <v>30</v>
      </c>
      <c r="E56" s="57"/>
      <c r="H56" s="31"/>
    </row>
    <row r="57" spans="1:8" ht="19.5">
      <c r="A57" s="33" t="str">
        <f>'5 H Y H.A. Y GGII'!A12</f>
        <v>CHOCO JOAQUINA</v>
      </c>
      <c r="B57" s="47" t="str">
        <f>'5 H Y H.A. Y GGII'!B12</f>
        <v>CMDP</v>
      </c>
      <c r="C57" s="34" t="s">
        <v>10</v>
      </c>
      <c r="D57" s="35">
        <f>'5 H Y H.A. Y GGII'!C12</f>
        <v>30</v>
      </c>
      <c r="E57" s="57"/>
      <c r="H57" s="31"/>
    </row>
    <row r="58" spans="1:8" ht="19.5">
      <c r="A58" s="33" t="str">
        <f>'5 H Y H.A. Y GGII'!A13</f>
        <v>PRESSO PEREYRA OLIVIA</v>
      </c>
      <c r="B58" s="47" t="str">
        <f>'5 H Y H.A. Y GGII'!B13</f>
        <v>TGC</v>
      </c>
      <c r="C58" s="34" t="s">
        <v>10</v>
      </c>
      <c r="D58" s="35">
        <f>'5 H Y H.A. Y GGII'!C13</f>
        <v>31</v>
      </c>
      <c r="E58" s="57"/>
      <c r="H58" s="31"/>
    </row>
    <row r="59" spans="1:8" ht="19.5">
      <c r="A59" s="33" t="str">
        <f>'5 H Y H.A. Y GGII'!A14</f>
        <v>NIZ GUADALUPE</v>
      </c>
      <c r="B59" s="47" t="str">
        <f>'5 H Y H.A. Y GGII'!B14</f>
        <v>CHLP</v>
      </c>
      <c r="C59" s="34" t="s">
        <v>10</v>
      </c>
      <c r="D59" s="35">
        <f>'5 H Y H.A. Y GGII'!C14</f>
        <v>34</v>
      </c>
      <c r="E59" s="57"/>
      <c r="H59" s="31"/>
    </row>
    <row r="60" spans="1:8" ht="19.5">
      <c r="A60" s="33" t="str">
        <f>'5 H Y H.A. Y GGII'!A15</f>
        <v>HEIZENREDER CIRO</v>
      </c>
      <c r="B60" s="47" t="str">
        <f>'5 H Y H.A. Y GGII'!B15</f>
        <v>VGGC</v>
      </c>
      <c r="C60" s="34" t="s">
        <v>10</v>
      </c>
      <c r="D60" s="35">
        <f>'5 H Y H.A. Y GGII'!C15</f>
        <v>34</v>
      </c>
      <c r="E60" s="57"/>
      <c r="H60" s="31"/>
    </row>
    <row r="61" spans="1:8" ht="19.5">
      <c r="A61" s="33" t="str">
        <f>'5 H Y H.A. Y GGII'!A16</f>
        <v>ESPINA MARIA PAZ</v>
      </c>
      <c r="B61" s="47" t="str">
        <f>'5 H Y H.A. Y GGII'!B16</f>
        <v>VGGC</v>
      </c>
      <c r="C61" s="34" t="s">
        <v>10</v>
      </c>
      <c r="D61" s="35">
        <f>'5 H Y H.A. Y GGII'!C16</f>
        <v>35</v>
      </c>
      <c r="E61" s="57"/>
      <c r="H61" s="31"/>
    </row>
    <row r="62" spans="1:8" ht="19.5">
      <c r="A62" s="33" t="str">
        <f>'5 H Y H.A. Y GGII'!A17</f>
        <v>ESCOBAR VALDEZ REBECA</v>
      </c>
      <c r="B62" s="47" t="str">
        <f>'5 H Y H.A. Y GGII'!B17</f>
        <v>SPGC</v>
      </c>
      <c r="C62" s="34" t="s">
        <v>10</v>
      </c>
      <c r="D62" s="35">
        <f>'5 H Y H.A. Y GGII'!C17</f>
        <v>37</v>
      </c>
      <c r="E62" s="57"/>
      <c r="H62" s="31"/>
    </row>
    <row r="63" spans="1:8" ht="19.5">
      <c r="A63" s="33" t="str">
        <f>'5 H Y H.A. Y GGII'!A18</f>
        <v>MARTINEZ CAMILO</v>
      </c>
      <c r="B63" s="47" t="str">
        <f>'5 H Y H.A. Y GGII'!B18</f>
        <v>VGGC</v>
      </c>
      <c r="C63" s="34" t="s">
        <v>10</v>
      </c>
      <c r="D63" s="35">
        <f>'5 H Y H.A. Y GGII'!C18</f>
        <v>39</v>
      </c>
      <c r="E63" s="57"/>
      <c r="H63" s="31"/>
    </row>
    <row r="64" spans="1:8" ht="19.5">
      <c r="A64" s="33" t="str">
        <f>'5 H Y H.A. Y GGII'!A19</f>
        <v>RODRIGUEZ FERRERO SANTIAGO</v>
      </c>
      <c r="B64" s="47" t="str">
        <f>'5 H Y H.A. Y GGII'!B19</f>
        <v>CEGL</v>
      </c>
      <c r="C64" s="34" t="s">
        <v>10</v>
      </c>
      <c r="D64" s="35">
        <f>'5 H Y H.A. Y GGII'!C19</f>
        <v>40</v>
      </c>
      <c r="E64" s="57"/>
      <c r="H64" s="31"/>
    </row>
    <row r="65" spans="1:8" ht="19.5">
      <c r="A65" s="33" t="str">
        <f>'5 H Y H.A. Y GGII'!A20</f>
        <v>BIONDELLI BOSSO ANGELINA</v>
      </c>
      <c r="B65" s="47" t="str">
        <f>'5 H Y H.A. Y GGII'!B20</f>
        <v>SPGC</v>
      </c>
      <c r="C65" s="34" t="s">
        <v>10</v>
      </c>
      <c r="D65" s="35">
        <f>'5 H Y H.A. Y GGII'!C20</f>
        <v>40</v>
      </c>
      <c r="E65" s="57"/>
      <c r="H65" s="31"/>
    </row>
    <row r="66" spans="1:8" ht="19.5">
      <c r="A66" s="33" t="str">
        <f>'5 H Y H.A. Y GGII'!A21</f>
        <v>BIBILONI BRUNO JEREMIAS</v>
      </c>
      <c r="B66" s="47" t="str">
        <f>'5 H Y H.A. Y GGII'!B21</f>
        <v>VGGC</v>
      </c>
      <c r="C66" s="34" t="s">
        <v>10</v>
      </c>
      <c r="D66" s="35">
        <f>'5 H Y H.A. Y GGII'!C21</f>
        <v>40</v>
      </c>
      <c r="E66" s="57"/>
      <c r="H66" s="31"/>
    </row>
    <row r="67" spans="1:8" ht="19.5">
      <c r="A67" s="33" t="str">
        <f>'5 H Y H.A. Y GGII'!A22</f>
        <v>RENATA PEDRO</v>
      </c>
      <c r="B67" s="47" t="str">
        <f>'5 H Y H.A. Y GGII'!B22</f>
        <v>TGC</v>
      </c>
      <c r="C67" s="34" t="s">
        <v>10</v>
      </c>
      <c r="D67" s="35">
        <f>'5 H Y H.A. Y GGII'!C22</f>
        <v>40</v>
      </c>
      <c r="E67" s="57"/>
      <c r="H67" s="31"/>
    </row>
    <row r="68" spans="1:8" ht="19.5">
      <c r="A68" s="33" t="str">
        <f>'5 H Y H.A. Y GGII'!A23</f>
        <v>FRANCO ZOE</v>
      </c>
      <c r="B68" s="47" t="str">
        <f>'5 H Y H.A. Y GGII'!B23</f>
        <v>VGGC</v>
      </c>
      <c r="C68" s="34" t="s">
        <v>10</v>
      </c>
      <c r="D68" s="35">
        <f>'5 H Y H.A. Y GGII'!C23</f>
        <v>43</v>
      </c>
      <c r="E68" s="57"/>
      <c r="F68" s="9"/>
    </row>
    <row r="69" spans="1:8" ht="19.5" hidden="1">
      <c r="A69" s="33">
        <f>'5 H Y H.A. Y GGII'!A24</f>
        <v>0</v>
      </c>
      <c r="B69" s="47">
        <f>'5 H Y H.A. Y GGII'!B24</f>
        <v>0</v>
      </c>
      <c r="C69" s="34" t="s">
        <v>10</v>
      </c>
      <c r="D69" s="35">
        <f>'5 H Y H.A. Y GGII'!C24</f>
        <v>0</v>
      </c>
      <c r="E69" s="57"/>
      <c r="H69" s="31"/>
    </row>
    <row r="70" spans="1:8" ht="19.5" hidden="1">
      <c r="A70" s="33">
        <f>'5 H Y H.A. Y GGII'!A25</f>
        <v>0</v>
      </c>
      <c r="B70" s="47">
        <f>'5 H Y H.A. Y GGII'!B25</f>
        <v>0</v>
      </c>
      <c r="C70" s="34" t="s">
        <v>10</v>
      </c>
      <c r="D70" s="35">
        <f>'5 H Y H.A. Y GGII'!C25</f>
        <v>0</v>
      </c>
      <c r="E70" s="57"/>
      <c r="H70" s="31"/>
    </row>
    <row r="71" spans="1:8" ht="19.5" hidden="1">
      <c r="A71" s="33">
        <f>'5 H Y H.A. Y GGII'!A26</f>
        <v>0</v>
      </c>
      <c r="B71" s="47">
        <f>'5 H Y H.A. Y GGII'!B26</f>
        <v>0</v>
      </c>
      <c r="C71" s="34" t="s">
        <v>10</v>
      </c>
      <c r="D71" s="35">
        <f>'5 H Y H.A. Y GGII'!C26</f>
        <v>0</v>
      </c>
      <c r="E71" s="57"/>
      <c r="H71" s="31"/>
    </row>
    <row r="72" spans="1:8" ht="19.5" hidden="1">
      <c r="A72" s="33">
        <f>'5 H Y H.A. Y GGII'!A27</f>
        <v>0</v>
      </c>
      <c r="B72" s="47">
        <f>'5 H Y H.A. Y GGII'!B27</f>
        <v>0</v>
      </c>
      <c r="C72" s="34" t="s">
        <v>10</v>
      </c>
      <c r="D72" s="35">
        <f>'5 H Y H.A. Y GGII'!C27</f>
        <v>0</v>
      </c>
      <c r="E72" s="57"/>
      <c r="H72" s="31"/>
    </row>
    <row r="73" spans="1:8">
      <c r="B73" s="9"/>
      <c r="C73" s="9"/>
      <c r="D73" s="9"/>
      <c r="E73" s="9"/>
      <c r="F73" s="9"/>
    </row>
  </sheetData>
  <mergeCells count="14">
    <mergeCell ref="A6:D6"/>
    <mergeCell ref="A53:D53"/>
    <mergeCell ref="A8:F8"/>
    <mergeCell ref="A14:F14"/>
    <mergeCell ref="A20:F20"/>
    <mergeCell ref="A26:F26"/>
    <mergeCell ref="A32:F32"/>
    <mergeCell ref="A38:F38"/>
    <mergeCell ref="A45:D45"/>
    <mergeCell ref="A1:D1"/>
    <mergeCell ref="A2:D2"/>
    <mergeCell ref="A3:D3"/>
    <mergeCell ref="A4:D4"/>
    <mergeCell ref="A5:D5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B050"/>
  </sheetPr>
  <dimension ref="A1:N45"/>
  <sheetViews>
    <sheetView zoomScaleNormal="100" workbookViewId="0">
      <selection sqref="A1:H1"/>
    </sheetView>
  </sheetViews>
  <sheetFormatPr baseColWidth="10" defaultRowHeight="18"/>
  <cols>
    <col min="1" max="1" width="8.28515625" style="180" bestFit="1" customWidth="1"/>
    <col min="2" max="2" width="2.5703125" style="26" customWidth="1"/>
    <col min="3" max="3" width="22.7109375" style="43" customWidth="1"/>
    <col min="4" max="4" width="4.42578125" style="46" bestFit="1" customWidth="1"/>
    <col min="5" max="5" width="22.7109375" style="43" customWidth="1"/>
    <col min="6" max="6" width="5" style="46" bestFit="1" customWidth="1"/>
    <col min="7" max="7" width="22.7109375" style="43" customWidth="1"/>
    <col min="8" max="8" width="5" style="46" bestFit="1" customWidth="1"/>
    <col min="9" max="9" width="2.140625" style="26" bestFit="1" customWidth="1"/>
    <col min="10" max="10" width="3" bestFit="1" customWidth="1"/>
    <col min="11" max="11" width="11.42578125" style="26"/>
    <col min="12" max="12" width="12" style="26" bestFit="1" customWidth="1"/>
    <col min="13" max="16384" width="11.42578125" style="26"/>
  </cols>
  <sheetData>
    <row r="1" spans="1:14" s="141" customFormat="1" ht="31.5" thickBot="1">
      <c r="A1" s="322" t="s">
        <v>133</v>
      </c>
      <c r="B1" s="322"/>
      <c r="C1" s="322"/>
      <c r="D1" s="322"/>
      <c r="E1" s="322"/>
      <c r="F1" s="322"/>
      <c r="G1" s="322"/>
      <c r="H1" s="322"/>
    </row>
    <row r="2" spans="1:14" s="61" customFormat="1" ht="15.75" thickBot="1">
      <c r="A2" s="323" t="s">
        <v>7</v>
      </c>
      <c r="B2" s="324"/>
      <c r="C2" s="324"/>
      <c r="D2" s="324"/>
      <c r="E2" s="324"/>
      <c r="F2" s="324"/>
      <c r="G2" s="324"/>
      <c r="H2" s="325"/>
    </row>
    <row r="3" spans="1:14" s="142" customFormat="1" ht="15.75">
      <c r="A3" s="326" t="s">
        <v>134</v>
      </c>
      <c r="B3" s="326"/>
      <c r="C3" s="326"/>
      <c r="D3" s="326"/>
      <c r="E3" s="326"/>
      <c r="F3" s="326"/>
      <c r="G3" s="326"/>
      <c r="H3" s="326"/>
    </row>
    <row r="4" spans="1:14" s="143" customFormat="1" ht="12.75">
      <c r="A4" s="327" t="s">
        <v>135</v>
      </c>
      <c r="B4" s="327"/>
      <c r="C4" s="327"/>
      <c r="D4" s="327"/>
      <c r="E4" s="327"/>
      <c r="F4" s="327"/>
      <c r="G4" s="327"/>
      <c r="H4" s="327"/>
    </row>
    <row r="5" spans="1:14" s="144" customFormat="1">
      <c r="A5" s="326" t="s">
        <v>136</v>
      </c>
      <c r="B5" s="326"/>
      <c r="C5" s="326"/>
      <c r="D5" s="326"/>
      <c r="E5" s="326"/>
      <c r="F5" s="326"/>
      <c r="G5" s="326"/>
      <c r="H5" s="326"/>
    </row>
    <row r="6" spans="1:14" s="144" customFormat="1" ht="18.75" thickBot="1">
      <c r="A6" s="145"/>
      <c r="B6" s="145"/>
      <c r="C6" s="145"/>
      <c r="D6" s="145"/>
      <c r="E6" s="145"/>
      <c r="F6" s="145"/>
      <c r="G6" s="145"/>
      <c r="H6" s="145"/>
    </row>
    <row r="7" spans="1:14" s="146" customFormat="1" ht="27" thickBot="1">
      <c r="A7" s="319" t="s">
        <v>137</v>
      </c>
      <c r="B7" s="320"/>
      <c r="C7" s="320"/>
      <c r="D7" s="320"/>
      <c r="E7" s="320"/>
      <c r="F7" s="320"/>
      <c r="G7" s="320"/>
      <c r="H7" s="321"/>
    </row>
    <row r="8" spans="1:14" s="146" customFormat="1" ht="18.75" thickBot="1">
      <c r="A8" s="144"/>
      <c r="B8" s="144"/>
      <c r="C8" s="144"/>
      <c r="D8" s="144"/>
      <c r="E8" s="144"/>
      <c r="F8" s="144"/>
      <c r="G8" s="144"/>
      <c r="H8" s="144"/>
      <c r="I8" s="144"/>
      <c r="J8" s="144"/>
      <c r="K8" s="144"/>
      <c r="L8" s="144"/>
      <c r="M8" s="144"/>
      <c r="N8" s="144"/>
    </row>
    <row r="9" spans="1:14" s="146" customFormat="1" ht="12.75" thickBot="1">
      <c r="A9" s="297" t="s">
        <v>138</v>
      </c>
      <c r="B9" s="298"/>
      <c r="C9" s="298"/>
      <c r="D9" s="298"/>
      <c r="E9" s="298"/>
      <c r="F9" s="298"/>
      <c r="G9" s="298"/>
      <c r="H9" s="299"/>
      <c r="I9" s="147"/>
    </row>
    <row r="10" spans="1:14" s="146" customFormat="1" ht="12">
      <c r="A10" s="148" t="s">
        <v>139</v>
      </c>
      <c r="B10" s="149"/>
      <c r="C10" s="150" t="s">
        <v>71</v>
      </c>
      <c r="D10" s="151">
        <v>9.1999999999999993</v>
      </c>
      <c r="E10" s="150" t="s">
        <v>69</v>
      </c>
      <c r="F10" s="151">
        <v>0.9</v>
      </c>
      <c r="G10" s="150"/>
      <c r="H10" s="152"/>
      <c r="I10" s="153">
        <f t="shared" ref="I10:I36" si="0">COUNTA(C10,E10,G10)</f>
        <v>2</v>
      </c>
    </row>
    <row r="11" spans="1:14" s="146" customFormat="1" ht="12.75" thickBot="1">
      <c r="A11" s="154" t="s">
        <v>140</v>
      </c>
      <c r="B11" s="155"/>
      <c r="C11" s="156" t="s">
        <v>68</v>
      </c>
      <c r="D11" s="157">
        <v>-0.1</v>
      </c>
      <c r="E11" s="156" t="s">
        <v>67</v>
      </c>
      <c r="F11" s="157">
        <v>-0.9</v>
      </c>
      <c r="G11" s="156"/>
      <c r="H11" s="158"/>
      <c r="I11" s="153">
        <f t="shared" si="0"/>
        <v>2</v>
      </c>
    </row>
    <row r="12" spans="1:14" s="146" customFormat="1" ht="12.75" thickBot="1">
      <c r="A12" s="297" t="s">
        <v>141</v>
      </c>
      <c r="B12" s="300"/>
      <c r="C12" s="300"/>
      <c r="D12" s="300"/>
      <c r="E12" s="300"/>
      <c r="F12" s="300"/>
      <c r="G12" s="300"/>
      <c r="H12" s="301"/>
      <c r="I12" s="147">
        <f t="shared" si="0"/>
        <v>0</v>
      </c>
    </row>
    <row r="13" spans="1:14" s="146" customFormat="1" ht="12">
      <c r="A13" s="148" t="s">
        <v>142</v>
      </c>
      <c r="B13" s="159"/>
      <c r="C13" s="182" t="s">
        <v>119</v>
      </c>
      <c r="D13" s="160">
        <v>54</v>
      </c>
      <c r="E13" s="161" t="s">
        <v>92</v>
      </c>
      <c r="F13" s="162">
        <v>33.4</v>
      </c>
      <c r="G13" s="150" t="s">
        <v>91</v>
      </c>
      <c r="H13" s="163">
        <v>30.3</v>
      </c>
      <c r="I13" s="153">
        <v>2</v>
      </c>
    </row>
    <row r="14" spans="1:14" s="146" customFormat="1" ht="12">
      <c r="A14" s="148" t="s">
        <v>143</v>
      </c>
      <c r="B14" s="159"/>
      <c r="C14" s="161" t="s">
        <v>90</v>
      </c>
      <c r="D14" s="162">
        <v>19</v>
      </c>
      <c r="E14" s="161" t="s">
        <v>89</v>
      </c>
      <c r="F14" s="164">
        <v>12.8</v>
      </c>
      <c r="G14" s="161" t="s">
        <v>88</v>
      </c>
      <c r="H14" s="165">
        <v>11.8</v>
      </c>
      <c r="I14" s="153">
        <f t="shared" si="0"/>
        <v>3</v>
      </c>
    </row>
    <row r="15" spans="1:14" s="146" customFormat="1" ht="12">
      <c r="A15" s="148" t="s">
        <v>144</v>
      </c>
      <c r="B15" s="159"/>
      <c r="C15" s="161" t="s">
        <v>86</v>
      </c>
      <c r="D15" s="162">
        <v>9.3000000000000007</v>
      </c>
      <c r="E15" s="161" t="s">
        <v>85</v>
      </c>
      <c r="F15" s="164">
        <v>8.6</v>
      </c>
      <c r="G15" s="161" t="s">
        <v>40</v>
      </c>
      <c r="H15" s="165">
        <v>7.9</v>
      </c>
      <c r="I15" s="153">
        <f t="shared" si="0"/>
        <v>3</v>
      </c>
    </row>
    <row r="16" spans="1:14" s="146" customFormat="1" ht="12">
      <c r="A16" s="148" t="s">
        <v>145</v>
      </c>
      <c r="B16" s="159"/>
      <c r="C16" s="161" t="s">
        <v>84</v>
      </c>
      <c r="D16" s="162">
        <v>7.1</v>
      </c>
      <c r="E16" s="161" t="s">
        <v>83</v>
      </c>
      <c r="F16" s="164">
        <v>7</v>
      </c>
      <c r="G16" s="161" t="s">
        <v>82</v>
      </c>
      <c r="H16" s="165">
        <v>5.8</v>
      </c>
      <c r="I16" s="153">
        <f t="shared" si="0"/>
        <v>3</v>
      </c>
    </row>
    <row r="17" spans="1:9" s="146" customFormat="1" ht="12">
      <c r="A17" s="148" t="s">
        <v>146</v>
      </c>
      <c r="B17" s="159"/>
      <c r="C17" s="161" t="s">
        <v>81</v>
      </c>
      <c r="D17" s="162">
        <v>5.3</v>
      </c>
      <c r="E17" s="161" t="s">
        <v>80</v>
      </c>
      <c r="F17" s="164">
        <v>1.7</v>
      </c>
      <c r="G17" s="161" t="s">
        <v>79</v>
      </c>
      <c r="H17" s="165">
        <v>1</v>
      </c>
      <c r="I17" s="153">
        <f t="shared" si="0"/>
        <v>3</v>
      </c>
    </row>
    <row r="18" spans="1:9" s="146" customFormat="1" ht="12">
      <c r="A18" s="148" t="s">
        <v>147</v>
      </c>
      <c r="B18" s="159"/>
      <c r="C18" s="161" t="s">
        <v>77</v>
      </c>
      <c r="D18" s="162">
        <v>0.9</v>
      </c>
      <c r="E18" s="161" t="s">
        <v>76</v>
      </c>
      <c r="F18" s="164">
        <v>0.7</v>
      </c>
      <c r="G18" s="161" t="s">
        <v>75</v>
      </c>
      <c r="H18" s="165">
        <v>0.6</v>
      </c>
      <c r="I18" s="153">
        <f t="shared" si="0"/>
        <v>3</v>
      </c>
    </row>
    <row r="19" spans="1:9" s="146" customFormat="1" ht="12.75" thickBot="1">
      <c r="A19" s="148" t="s">
        <v>148</v>
      </c>
      <c r="B19" s="159"/>
      <c r="C19" s="161" t="s">
        <v>74</v>
      </c>
      <c r="D19" s="162">
        <v>-0.1</v>
      </c>
      <c r="E19" s="161" t="s">
        <v>73</v>
      </c>
      <c r="F19" s="164">
        <v>-0.2</v>
      </c>
      <c r="G19" s="161" t="s">
        <v>72</v>
      </c>
      <c r="H19" s="165">
        <v>-1.1000000000000001</v>
      </c>
      <c r="I19" s="153">
        <f t="shared" si="0"/>
        <v>3</v>
      </c>
    </row>
    <row r="20" spans="1:9" s="146" customFormat="1" ht="12.75" thickBot="1">
      <c r="A20" s="302" t="s">
        <v>149</v>
      </c>
      <c r="B20" s="303"/>
      <c r="C20" s="303"/>
      <c r="D20" s="303"/>
      <c r="E20" s="303"/>
      <c r="F20" s="303"/>
      <c r="G20" s="303"/>
      <c r="H20" s="304"/>
      <c r="I20" s="153"/>
    </row>
    <row r="21" spans="1:9" s="146" customFormat="1" ht="12.75" thickBot="1">
      <c r="A21" s="166" t="s">
        <v>148</v>
      </c>
      <c r="B21" s="149"/>
      <c r="C21" s="150" t="s">
        <v>125</v>
      </c>
      <c r="D21" s="167">
        <v>5.2</v>
      </c>
      <c r="E21" s="150" t="s">
        <v>124</v>
      </c>
      <c r="F21" s="167">
        <v>3.8</v>
      </c>
      <c r="G21" s="150" t="s">
        <v>123</v>
      </c>
      <c r="H21" s="168">
        <v>3.2</v>
      </c>
      <c r="I21" s="153">
        <f t="shared" si="0"/>
        <v>3</v>
      </c>
    </row>
    <row r="22" spans="1:9" s="146" customFormat="1" ht="12">
      <c r="A22" s="169" t="s">
        <v>150</v>
      </c>
      <c r="B22" s="159"/>
      <c r="C22" s="161" t="s">
        <v>122</v>
      </c>
      <c r="D22" s="164">
        <v>1.3</v>
      </c>
      <c r="E22" s="161" t="s">
        <v>151</v>
      </c>
      <c r="F22" s="164">
        <v>0.4</v>
      </c>
      <c r="G22" s="161" t="s">
        <v>120</v>
      </c>
      <c r="H22" s="165">
        <v>-0.5</v>
      </c>
      <c r="I22" s="153">
        <f t="shared" si="0"/>
        <v>3</v>
      </c>
    </row>
    <row r="23" spans="1:9" s="146" customFormat="1" ht="12.75" thickBot="1">
      <c r="A23" s="166" t="s">
        <v>150</v>
      </c>
      <c r="B23" s="155"/>
      <c r="C23" s="170" t="s">
        <v>52</v>
      </c>
      <c r="D23" s="171">
        <v>35.799999999999997</v>
      </c>
      <c r="E23" s="170" t="s">
        <v>132</v>
      </c>
      <c r="F23" s="171">
        <v>36.299999999999997</v>
      </c>
      <c r="G23" s="156"/>
      <c r="H23" s="158"/>
      <c r="I23" s="153">
        <f t="shared" si="0"/>
        <v>2</v>
      </c>
    </row>
    <row r="24" spans="1:9" s="146" customFormat="1" ht="12.75" thickBot="1">
      <c r="A24" s="305" t="s">
        <v>152</v>
      </c>
      <c r="B24" s="306"/>
      <c r="C24" s="306"/>
      <c r="D24" s="306"/>
      <c r="E24" s="306"/>
      <c r="F24" s="306"/>
      <c r="G24" s="306"/>
      <c r="H24" s="307"/>
      <c r="I24" s="147">
        <f t="shared" si="0"/>
        <v>0</v>
      </c>
    </row>
    <row r="25" spans="1:9" s="146" customFormat="1" ht="12">
      <c r="A25" s="148" t="s">
        <v>153</v>
      </c>
      <c r="B25" s="149"/>
      <c r="C25" s="172" t="s">
        <v>118</v>
      </c>
      <c r="D25" s="167">
        <v>54</v>
      </c>
      <c r="E25" s="172" t="s">
        <v>51</v>
      </c>
      <c r="F25" s="167">
        <v>25.6</v>
      </c>
      <c r="G25" s="172" t="s">
        <v>116</v>
      </c>
      <c r="H25" s="163">
        <v>23.4</v>
      </c>
      <c r="I25" s="153">
        <f t="shared" si="0"/>
        <v>3</v>
      </c>
    </row>
    <row r="26" spans="1:9" s="146" customFormat="1" ht="12">
      <c r="A26" s="148" t="s">
        <v>154</v>
      </c>
      <c r="B26" s="159"/>
      <c r="C26" s="173" t="s">
        <v>114</v>
      </c>
      <c r="D26" s="164">
        <v>24.7</v>
      </c>
      <c r="E26" s="161" t="s">
        <v>113</v>
      </c>
      <c r="F26" s="164">
        <v>24.5</v>
      </c>
      <c r="G26" s="173" t="s">
        <v>42</v>
      </c>
      <c r="H26" s="165">
        <v>24.4</v>
      </c>
      <c r="I26" s="153">
        <f t="shared" si="0"/>
        <v>3</v>
      </c>
    </row>
    <row r="27" spans="1:9" s="146" customFormat="1" ht="12">
      <c r="A27" s="148" t="s">
        <v>155</v>
      </c>
      <c r="B27" s="159"/>
      <c r="C27" s="161" t="s">
        <v>112</v>
      </c>
      <c r="D27" s="164">
        <v>23.7</v>
      </c>
      <c r="E27" s="161" t="s">
        <v>111</v>
      </c>
      <c r="F27" s="164">
        <v>23</v>
      </c>
      <c r="G27" s="161" t="s">
        <v>110</v>
      </c>
      <c r="H27" s="165">
        <v>21.6</v>
      </c>
      <c r="I27" s="153">
        <f t="shared" si="0"/>
        <v>3</v>
      </c>
    </row>
    <row r="28" spans="1:9" s="146" customFormat="1" ht="12">
      <c r="A28" s="148" t="s">
        <v>156</v>
      </c>
      <c r="B28" s="159"/>
      <c r="C28" s="173" t="s">
        <v>108</v>
      </c>
      <c r="D28" s="164">
        <v>20.100000000000001</v>
      </c>
      <c r="E28" s="173" t="s">
        <v>107</v>
      </c>
      <c r="F28" s="164">
        <v>17.600000000000001</v>
      </c>
      <c r="G28" s="161" t="s">
        <v>106</v>
      </c>
      <c r="H28" s="165">
        <v>17.100000000000001</v>
      </c>
      <c r="I28" s="153">
        <f t="shared" si="0"/>
        <v>3</v>
      </c>
    </row>
    <row r="29" spans="1:9" s="146" customFormat="1" ht="12">
      <c r="A29" s="148" t="s">
        <v>157</v>
      </c>
      <c r="B29" s="159"/>
      <c r="C29" s="161" t="s">
        <v>109</v>
      </c>
      <c r="D29" s="164">
        <v>16.5</v>
      </c>
      <c r="E29" s="161" t="s">
        <v>105</v>
      </c>
      <c r="F29" s="164">
        <v>14.8</v>
      </c>
      <c r="G29" s="173" t="s">
        <v>104</v>
      </c>
      <c r="H29" s="165">
        <v>14</v>
      </c>
      <c r="I29" s="153">
        <f t="shared" si="0"/>
        <v>3</v>
      </c>
    </row>
    <row r="30" spans="1:9" s="146" customFormat="1" ht="12">
      <c r="A30" s="174" t="s">
        <v>157</v>
      </c>
      <c r="B30" s="159"/>
      <c r="C30" s="173" t="s">
        <v>41</v>
      </c>
      <c r="D30" s="164">
        <v>11.9</v>
      </c>
      <c r="E30" s="161" t="s">
        <v>103</v>
      </c>
      <c r="F30" s="164">
        <v>11.8</v>
      </c>
      <c r="G30" s="173" t="s">
        <v>102</v>
      </c>
      <c r="H30" s="165">
        <v>11.1</v>
      </c>
      <c r="I30" s="153">
        <f t="shared" si="0"/>
        <v>3</v>
      </c>
    </row>
    <row r="31" spans="1:9" s="146" customFormat="1" ht="12">
      <c r="A31" s="148" t="s">
        <v>158</v>
      </c>
      <c r="B31" s="159"/>
      <c r="C31" s="161" t="s">
        <v>101</v>
      </c>
      <c r="D31" s="164">
        <v>11</v>
      </c>
      <c r="E31" s="173" t="s">
        <v>100</v>
      </c>
      <c r="F31" s="164">
        <v>10.6</v>
      </c>
      <c r="G31" s="173" t="s">
        <v>99</v>
      </c>
      <c r="H31" s="165">
        <v>8.6</v>
      </c>
      <c r="I31" s="153">
        <f t="shared" si="0"/>
        <v>3</v>
      </c>
    </row>
    <row r="32" spans="1:9" s="146" customFormat="1" ht="12">
      <c r="A32" s="174" t="s">
        <v>158</v>
      </c>
      <c r="B32" s="159"/>
      <c r="C32" s="173" t="s">
        <v>98</v>
      </c>
      <c r="D32" s="164">
        <v>8</v>
      </c>
      <c r="E32" s="173" t="s">
        <v>97</v>
      </c>
      <c r="F32" s="164">
        <v>7.6</v>
      </c>
      <c r="G32" s="173" t="s">
        <v>96</v>
      </c>
      <c r="H32" s="165">
        <v>7.5</v>
      </c>
      <c r="I32" s="153">
        <f t="shared" si="0"/>
        <v>3</v>
      </c>
    </row>
    <row r="33" spans="1:10" s="146" customFormat="1" ht="12.75" thickBot="1">
      <c r="A33" s="148" t="s">
        <v>159</v>
      </c>
      <c r="B33" s="155"/>
      <c r="C33" s="175" t="s">
        <v>95</v>
      </c>
      <c r="D33" s="157">
        <v>6.9</v>
      </c>
      <c r="E33" s="175" t="s">
        <v>94</v>
      </c>
      <c r="F33" s="157">
        <v>3.9</v>
      </c>
      <c r="G33" s="175" t="s">
        <v>93</v>
      </c>
      <c r="H33" s="176">
        <v>3.8</v>
      </c>
      <c r="I33" s="153">
        <f t="shared" si="0"/>
        <v>3</v>
      </c>
    </row>
    <row r="34" spans="1:10" s="146" customFormat="1" ht="12.75" thickBot="1">
      <c r="A34" s="297" t="s">
        <v>160</v>
      </c>
      <c r="B34" s="308"/>
      <c r="C34" s="308"/>
      <c r="D34" s="308"/>
      <c r="E34" s="308"/>
      <c r="F34" s="308"/>
      <c r="G34" s="308"/>
      <c r="H34" s="309"/>
      <c r="I34" s="147">
        <f t="shared" si="0"/>
        <v>0</v>
      </c>
    </row>
    <row r="35" spans="1:10" s="146" customFormat="1" ht="12.75" thickBot="1">
      <c r="A35" s="148" t="s">
        <v>161</v>
      </c>
      <c r="B35" s="159"/>
      <c r="C35" s="161" t="s">
        <v>131</v>
      </c>
      <c r="D35" s="164">
        <v>29.1</v>
      </c>
      <c r="E35" s="161" t="s">
        <v>130</v>
      </c>
      <c r="F35" s="164">
        <v>21.6</v>
      </c>
      <c r="G35" s="161" t="s">
        <v>129</v>
      </c>
      <c r="H35" s="165">
        <v>21.1</v>
      </c>
      <c r="I35" s="153">
        <f t="shared" si="0"/>
        <v>3</v>
      </c>
    </row>
    <row r="36" spans="1:10" s="146" customFormat="1" ht="12.75" thickBot="1">
      <c r="A36" s="166" t="s">
        <v>161</v>
      </c>
      <c r="B36" s="155"/>
      <c r="C36" s="156" t="s">
        <v>128</v>
      </c>
      <c r="D36" s="157">
        <v>20</v>
      </c>
      <c r="E36" s="156" t="s">
        <v>127</v>
      </c>
      <c r="F36" s="157">
        <v>13.3</v>
      </c>
      <c r="G36" s="156" t="s">
        <v>126</v>
      </c>
      <c r="H36" s="176">
        <v>6.2</v>
      </c>
      <c r="I36" s="153">
        <f t="shared" si="0"/>
        <v>3</v>
      </c>
      <c r="J36" s="177">
        <f>SUM(I10:I36)</f>
        <v>65</v>
      </c>
    </row>
    <row r="37" spans="1:10" s="146" customFormat="1" ht="12"/>
    <row r="38" spans="1:10" ht="18.75" thickBot="1">
      <c r="A38" s="178"/>
      <c r="C38" s="146"/>
      <c r="D38" s="179"/>
      <c r="E38" s="146"/>
      <c r="F38" s="179"/>
      <c r="G38" s="146"/>
      <c r="H38" s="179"/>
      <c r="J38" s="26"/>
    </row>
    <row r="39" spans="1:10">
      <c r="A39" s="310" t="s">
        <v>162</v>
      </c>
      <c r="B39" s="311"/>
      <c r="C39" s="311"/>
      <c r="D39" s="311"/>
      <c r="E39" s="311"/>
      <c r="F39" s="311"/>
      <c r="G39" s="311"/>
      <c r="H39" s="312"/>
      <c r="J39" s="26"/>
    </row>
    <row r="40" spans="1:10">
      <c r="A40" s="313"/>
      <c r="B40" s="314"/>
      <c r="C40" s="314"/>
      <c r="D40" s="314"/>
      <c r="E40" s="314"/>
      <c r="F40" s="314"/>
      <c r="G40" s="314"/>
      <c r="H40" s="315"/>
      <c r="J40" s="26"/>
    </row>
    <row r="41" spans="1:10" ht="18.75" thickBot="1">
      <c r="A41" s="316"/>
      <c r="B41" s="317"/>
      <c r="C41" s="317"/>
      <c r="D41" s="317"/>
      <c r="E41" s="317"/>
      <c r="F41" s="317"/>
      <c r="G41" s="317"/>
      <c r="H41" s="318"/>
      <c r="J41" s="26"/>
    </row>
    <row r="42" spans="1:10" ht="18.75" thickBot="1">
      <c r="A42" s="178"/>
      <c r="C42" s="26"/>
      <c r="E42" s="26"/>
      <c r="G42" s="26"/>
      <c r="J42" s="26"/>
    </row>
    <row r="43" spans="1:10">
      <c r="A43" s="288" t="s">
        <v>163</v>
      </c>
      <c r="B43" s="289"/>
      <c r="C43" s="289"/>
      <c r="D43" s="289"/>
      <c r="E43" s="289"/>
      <c r="F43" s="289"/>
      <c r="G43" s="289"/>
      <c r="H43" s="290"/>
      <c r="J43" s="26"/>
    </row>
    <row r="44" spans="1:10">
      <c r="A44" s="291"/>
      <c r="B44" s="292"/>
      <c r="C44" s="292"/>
      <c r="D44" s="292"/>
      <c r="E44" s="292"/>
      <c r="F44" s="292"/>
      <c r="G44" s="292"/>
      <c r="H44" s="293"/>
      <c r="J44" s="26"/>
    </row>
    <row r="45" spans="1:10" ht="18.75" thickBot="1">
      <c r="A45" s="294"/>
      <c r="B45" s="295"/>
      <c r="C45" s="295"/>
      <c r="D45" s="295"/>
      <c r="E45" s="295"/>
      <c r="F45" s="295"/>
      <c r="G45" s="295"/>
      <c r="H45" s="296"/>
      <c r="J45" s="26"/>
    </row>
  </sheetData>
  <mergeCells count="13">
    <mergeCell ref="A7:H7"/>
    <mergeCell ref="A1:H1"/>
    <mergeCell ref="A2:H2"/>
    <mergeCell ref="A3:H3"/>
    <mergeCell ref="A4:H4"/>
    <mergeCell ref="A5:H5"/>
    <mergeCell ref="A43:H45"/>
    <mergeCell ref="A9:H9"/>
    <mergeCell ref="A12:H12"/>
    <mergeCell ref="A20:H20"/>
    <mergeCell ref="A24:H24"/>
    <mergeCell ref="A34:H34"/>
    <mergeCell ref="A39:H41"/>
  </mergeCells>
  <printOptions horizontalCentered="1" verticalCentered="1"/>
  <pageMargins left="0" right="0" top="0" bottom="0" header="0" footer="0"/>
  <pageSetup paperSize="9" orientation="portrait" horizontalDpi="4294967293" verticalDpi="4294967293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H1"/>
  <sheetViews>
    <sheetView zoomScale="70" zoomScaleNormal="70" workbookViewId="0">
      <selection activeCell="K23" sqref="K23"/>
    </sheetView>
  </sheetViews>
  <sheetFormatPr baseColWidth="10" defaultRowHeight="18.75"/>
  <cols>
    <col min="1" max="1" width="11.42578125" style="1"/>
    <col min="2" max="8" width="11.42578125" style="2"/>
    <col min="9" max="16384" width="11.42578125" style="1"/>
  </cols>
  <sheetData/>
  <phoneticPr fontId="0" type="noConversion"/>
  <pageMargins left="0.75" right="0.75" top="1" bottom="1" header="0" footer="0"/>
  <pageSetup paperSize="9" orientation="portrait" horizontalDpi="4294967293" verticalDpi="4294967293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0000"/>
  </sheetPr>
  <dimension ref="A1:L138"/>
  <sheetViews>
    <sheetView workbookViewId="0">
      <selection sqref="A1:H1"/>
    </sheetView>
  </sheetViews>
  <sheetFormatPr baseColWidth="10" defaultRowHeight="18"/>
  <cols>
    <col min="1" max="1" width="5.5703125" style="180" bestFit="1" customWidth="1"/>
    <col min="2" max="2" width="3.42578125" style="26" customWidth="1"/>
    <col min="3" max="3" width="23.7109375" style="133" customWidth="1"/>
    <col min="4" max="4" width="4.85546875" style="132" bestFit="1" customWidth="1"/>
    <col min="5" max="5" width="23.7109375" style="133" customWidth="1"/>
    <col min="6" max="6" width="4.85546875" style="132" bestFit="1" customWidth="1"/>
    <col min="7" max="7" width="23.7109375" style="133" customWidth="1"/>
    <col min="8" max="8" width="4.85546875" style="132" bestFit="1" customWidth="1"/>
    <col min="9" max="9" width="1.85546875" style="26" bestFit="1" customWidth="1"/>
    <col min="10" max="10" width="3.5703125" bestFit="1" customWidth="1"/>
    <col min="11" max="11" width="16.5703125" style="26" bestFit="1" customWidth="1"/>
    <col min="12" max="12" width="2.140625" style="26" bestFit="1" customWidth="1"/>
    <col min="13" max="13" width="2" style="26" bestFit="1" customWidth="1"/>
    <col min="14" max="16384" width="11.42578125" style="26"/>
  </cols>
  <sheetData>
    <row r="1" spans="1:9" s="61" customFormat="1" ht="16.5" thickBot="1">
      <c r="A1" s="331" t="s">
        <v>133</v>
      </c>
      <c r="B1" s="331"/>
      <c r="C1" s="331"/>
      <c r="D1" s="331"/>
      <c r="E1" s="331"/>
      <c r="F1" s="331"/>
      <c r="G1" s="331"/>
      <c r="H1" s="331"/>
    </row>
    <row r="2" spans="1:9" s="61" customFormat="1" ht="16.5" thickBot="1">
      <c r="A2" s="332" t="s">
        <v>7</v>
      </c>
      <c r="B2" s="333"/>
      <c r="C2" s="333"/>
      <c r="D2" s="333"/>
      <c r="E2" s="333"/>
      <c r="F2" s="333"/>
      <c r="G2" s="333"/>
      <c r="H2" s="334"/>
    </row>
    <row r="3" spans="1:9" s="142" customFormat="1" ht="15.75">
      <c r="A3" s="326" t="s">
        <v>165</v>
      </c>
      <c r="B3" s="326"/>
      <c r="C3" s="326"/>
      <c r="D3" s="326"/>
      <c r="E3" s="326"/>
      <c r="F3" s="326"/>
      <c r="G3" s="326"/>
      <c r="H3" s="326"/>
    </row>
    <row r="4" spans="1:9" s="61" customFormat="1" ht="15">
      <c r="A4" s="327" t="s">
        <v>135</v>
      </c>
      <c r="B4" s="327"/>
      <c r="C4" s="327"/>
      <c r="D4" s="327"/>
      <c r="E4" s="327"/>
      <c r="F4" s="327"/>
      <c r="G4" s="327"/>
      <c r="H4" s="327"/>
    </row>
    <row r="5" spans="1:9" s="142" customFormat="1" ht="16.5" thickBot="1">
      <c r="A5" s="335" t="s">
        <v>166</v>
      </c>
      <c r="B5" s="335"/>
      <c r="C5" s="335"/>
      <c r="D5" s="335"/>
      <c r="E5" s="335"/>
      <c r="F5" s="335"/>
      <c r="G5" s="335"/>
      <c r="H5" s="335"/>
    </row>
    <row r="6" spans="1:9" s="191" customFormat="1" ht="12" thickBot="1">
      <c r="A6" s="336" t="s">
        <v>139</v>
      </c>
      <c r="B6" s="337"/>
      <c r="C6" s="337"/>
      <c r="D6" s="337"/>
      <c r="E6" s="337"/>
      <c r="F6" s="337"/>
      <c r="G6" s="337"/>
      <c r="H6" s="338"/>
    </row>
    <row r="7" spans="1:9" s="191" customFormat="1" ht="12" thickBot="1">
      <c r="A7" s="339" t="s">
        <v>152</v>
      </c>
      <c r="B7" s="340"/>
      <c r="C7" s="340"/>
      <c r="D7" s="340"/>
      <c r="E7" s="340"/>
      <c r="F7" s="340"/>
      <c r="G7" s="340"/>
      <c r="H7" s="341"/>
      <c r="I7" s="192">
        <f t="shared" ref="I7:I65" si="0">COUNTA(C7,E7,G7)</f>
        <v>0</v>
      </c>
    </row>
    <row r="8" spans="1:9" s="191" customFormat="1" ht="11.25">
      <c r="A8" s="355">
        <v>0.36041666666666666</v>
      </c>
      <c r="B8" s="194"/>
      <c r="C8" s="195" t="s">
        <v>113</v>
      </c>
      <c r="D8" s="196" t="s">
        <v>167</v>
      </c>
      <c r="E8" s="195" t="s">
        <v>118</v>
      </c>
      <c r="F8" s="196" t="s">
        <v>167</v>
      </c>
      <c r="G8" s="195" t="s">
        <v>112</v>
      </c>
      <c r="H8" s="197">
        <v>119</v>
      </c>
      <c r="I8" s="198">
        <f t="shared" si="0"/>
        <v>3</v>
      </c>
    </row>
    <row r="9" spans="1:9" s="191" customFormat="1" ht="11.25">
      <c r="A9" s="355">
        <v>0.36666666666666697</v>
      </c>
      <c r="B9" s="194"/>
      <c r="C9" s="195" t="s">
        <v>111</v>
      </c>
      <c r="D9" s="196">
        <v>114</v>
      </c>
      <c r="E9" s="195" t="s">
        <v>51</v>
      </c>
      <c r="F9" s="196">
        <v>109</v>
      </c>
      <c r="G9" s="195" t="s">
        <v>107</v>
      </c>
      <c r="H9" s="197">
        <v>107</v>
      </c>
      <c r="I9" s="198">
        <f t="shared" si="0"/>
        <v>3</v>
      </c>
    </row>
    <row r="10" spans="1:9" s="191" customFormat="1" ht="11.25">
      <c r="A10" s="355">
        <v>0.37291666666666701</v>
      </c>
      <c r="B10" s="194"/>
      <c r="C10" s="195" t="s">
        <v>114</v>
      </c>
      <c r="D10" s="196">
        <v>104</v>
      </c>
      <c r="E10" s="195" t="s">
        <v>110</v>
      </c>
      <c r="F10" s="196">
        <v>104</v>
      </c>
      <c r="G10" s="195" t="s">
        <v>42</v>
      </c>
      <c r="H10" s="197">
        <v>102</v>
      </c>
      <c r="I10" s="198">
        <f t="shared" si="0"/>
        <v>3</v>
      </c>
    </row>
    <row r="11" spans="1:9" s="191" customFormat="1" ht="11.25">
      <c r="A11" s="355">
        <v>0.37916666666666698</v>
      </c>
      <c r="B11" s="194"/>
      <c r="C11" s="195" t="s">
        <v>116</v>
      </c>
      <c r="D11" s="196">
        <v>101</v>
      </c>
      <c r="E11" s="195" t="s">
        <v>105</v>
      </c>
      <c r="F11" s="196">
        <v>99</v>
      </c>
      <c r="G11" s="195" t="s">
        <v>104</v>
      </c>
      <c r="H11" s="197">
        <v>98</v>
      </c>
      <c r="I11" s="198">
        <f t="shared" si="0"/>
        <v>3</v>
      </c>
    </row>
    <row r="12" spans="1:9" s="191" customFormat="1" ht="11.25">
      <c r="A12" s="355">
        <v>0.38541666666666702</v>
      </c>
      <c r="B12" s="194"/>
      <c r="C12" s="195" t="s">
        <v>103</v>
      </c>
      <c r="D12" s="196">
        <v>97</v>
      </c>
      <c r="E12" s="195" t="s">
        <v>109</v>
      </c>
      <c r="F12" s="196">
        <v>97</v>
      </c>
      <c r="G12" s="195" t="s">
        <v>108</v>
      </c>
      <c r="H12" s="197">
        <v>93</v>
      </c>
      <c r="I12" s="198">
        <f t="shared" si="0"/>
        <v>3</v>
      </c>
    </row>
    <row r="13" spans="1:9" s="191" customFormat="1" ht="11.25">
      <c r="A13" s="355">
        <v>0.391666666666667</v>
      </c>
      <c r="B13" s="194"/>
      <c r="C13" s="195" t="s">
        <v>106</v>
      </c>
      <c r="D13" s="196">
        <v>90</v>
      </c>
      <c r="E13" s="195" t="s">
        <v>41</v>
      </c>
      <c r="F13" s="196">
        <v>89</v>
      </c>
      <c r="G13" s="195" t="s">
        <v>101</v>
      </c>
      <c r="H13" s="197">
        <v>89</v>
      </c>
      <c r="I13" s="198">
        <f t="shared" si="0"/>
        <v>3</v>
      </c>
    </row>
    <row r="14" spans="1:9" s="191" customFormat="1" ht="11.25">
      <c r="A14" s="355">
        <v>0.39791666666666597</v>
      </c>
      <c r="B14" s="194"/>
      <c r="C14" s="195" t="s">
        <v>102</v>
      </c>
      <c r="D14" s="196">
        <v>89</v>
      </c>
      <c r="E14" s="195" t="s">
        <v>100</v>
      </c>
      <c r="F14" s="196">
        <v>89</v>
      </c>
      <c r="G14" s="195" t="s">
        <v>94</v>
      </c>
      <c r="H14" s="197">
        <v>86</v>
      </c>
      <c r="I14" s="198">
        <f t="shared" si="0"/>
        <v>3</v>
      </c>
    </row>
    <row r="15" spans="1:9" s="191" customFormat="1" ht="11.25">
      <c r="A15" s="355">
        <v>0.40416666666666701</v>
      </c>
      <c r="B15" s="194"/>
      <c r="C15" s="195" t="s">
        <v>95</v>
      </c>
      <c r="D15" s="196">
        <v>86</v>
      </c>
      <c r="E15" s="195" t="s">
        <v>97</v>
      </c>
      <c r="F15" s="196">
        <v>85</v>
      </c>
      <c r="G15" s="195" t="s">
        <v>98</v>
      </c>
      <c r="H15" s="197">
        <v>85</v>
      </c>
      <c r="I15" s="198">
        <f t="shared" si="0"/>
        <v>3</v>
      </c>
    </row>
    <row r="16" spans="1:9" s="191" customFormat="1" ht="12" thickBot="1">
      <c r="A16" s="355">
        <v>0.41041666666666599</v>
      </c>
      <c r="B16" s="194"/>
      <c r="C16" s="195" t="s">
        <v>96</v>
      </c>
      <c r="D16" s="196">
        <v>82</v>
      </c>
      <c r="E16" s="195" t="s">
        <v>93</v>
      </c>
      <c r="F16" s="196">
        <v>79</v>
      </c>
      <c r="G16" s="195" t="s">
        <v>99</v>
      </c>
      <c r="H16" s="197">
        <v>78</v>
      </c>
      <c r="I16" s="198">
        <f t="shared" si="0"/>
        <v>3</v>
      </c>
    </row>
    <row r="17" spans="1:9" s="191" customFormat="1" ht="12" thickBot="1">
      <c r="A17" s="339" t="s">
        <v>141</v>
      </c>
      <c r="B17" s="340"/>
      <c r="C17" s="340"/>
      <c r="D17" s="340"/>
      <c r="E17" s="340"/>
      <c r="F17" s="340"/>
      <c r="G17" s="340"/>
      <c r="H17" s="341"/>
      <c r="I17" s="192">
        <f t="shared" si="0"/>
        <v>0</v>
      </c>
    </row>
    <row r="18" spans="1:9" s="191" customFormat="1" ht="11.25">
      <c r="A18" s="355">
        <v>0.41666666666666602</v>
      </c>
      <c r="B18" s="194"/>
      <c r="C18" s="195" t="s">
        <v>92</v>
      </c>
      <c r="D18" s="196">
        <v>116</v>
      </c>
      <c r="E18" s="195" t="s">
        <v>91</v>
      </c>
      <c r="F18" s="196">
        <v>114</v>
      </c>
      <c r="G18" s="195"/>
      <c r="H18" s="197"/>
      <c r="I18" s="198">
        <f t="shared" si="0"/>
        <v>2</v>
      </c>
    </row>
    <row r="19" spans="1:9" s="191" customFormat="1" ht="11.25">
      <c r="A19" s="355">
        <v>0.422916666666666</v>
      </c>
      <c r="B19" s="194"/>
      <c r="C19" s="195" t="s">
        <v>90</v>
      </c>
      <c r="D19" s="196">
        <v>94</v>
      </c>
      <c r="E19" s="195" t="s">
        <v>85</v>
      </c>
      <c r="F19" s="196">
        <v>91</v>
      </c>
      <c r="G19" s="195" t="s">
        <v>88</v>
      </c>
      <c r="H19" s="197">
        <v>90</v>
      </c>
      <c r="I19" s="198">
        <f t="shared" si="0"/>
        <v>3</v>
      </c>
    </row>
    <row r="20" spans="1:9" s="191" customFormat="1" ht="11.25">
      <c r="A20" s="355">
        <v>0.42916666666666597</v>
      </c>
      <c r="B20" s="194"/>
      <c r="C20" s="195" t="s">
        <v>86</v>
      </c>
      <c r="D20" s="196">
        <v>89</v>
      </c>
      <c r="E20" s="195" t="s">
        <v>84</v>
      </c>
      <c r="F20" s="196">
        <v>89</v>
      </c>
      <c r="G20" s="195" t="s">
        <v>40</v>
      </c>
      <c r="H20" s="197">
        <v>89</v>
      </c>
      <c r="I20" s="198">
        <f t="shared" si="0"/>
        <v>3</v>
      </c>
    </row>
    <row r="21" spans="1:9" s="191" customFormat="1" ht="11.25">
      <c r="A21" s="355">
        <v>0.43541666666666601</v>
      </c>
      <c r="B21" s="194"/>
      <c r="C21" s="195" t="s">
        <v>82</v>
      </c>
      <c r="D21" s="196">
        <v>87</v>
      </c>
      <c r="E21" s="195" t="s">
        <v>89</v>
      </c>
      <c r="F21" s="196">
        <v>86</v>
      </c>
      <c r="G21" s="195" t="s">
        <v>83</v>
      </c>
      <c r="H21" s="197">
        <v>86</v>
      </c>
      <c r="I21" s="198">
        <f t="shared" si="0"/>
        <v>3</v>
      </c>
    </row>
    <row r="22" spans="1:9" s="191" customFormat="1" ht="11.25">
      <c r="A22" s="355">
        <v>0.44166666666666599</v>
      </c>
      <c r="B22" s="194"/>
      <c r="C22" s="195" t="s">
        <v>73</v>
      </c>
      <c r="D22" s="196">
        <v>86</v>
      </c>
      <c r="E22" s="195" t="s">
        <v>76</v>
      </c>
      <c r="F22" s="196">
        <v>85</v>
      </c>
      <c r="G22" s="195" t="s">
        <v>77</v>
      </c>
      <c r="H22" s="197">
        <v>82</v>
      </c>
      <c r="I22" s="198">
        <f t="shared" si="0"/>
        <v>3</v>
      </c>
    </row>
    <row r="23" spans="1:9" s="191" customFormat="1" ht="11.25">
      <c r="A23" s="355">
        <v>0.44791666666666602</v>
      </c>
      <c r="B23" s="194"/>
      <c r="C23" s="195" t="s">
        <v>80</v>
      </c>
      <c r="D23" s="196">
        <v>80</v>
      </c>
      <c r="E23" s="195" t="s">
        <v>81</v>
      </c>
      <c r="F23" s="196">
        <v>80</v>
      </c>
      <c r="G23" s="195" t="s">
        <v>79</v>
      </c>
      <c r="H23" s="197">
        <v>79</v>
      </c>
      <c r="I23" s="198">
        <f t="shared" si="0"/>
        <v>3</v>
      </c>
    </row>
    <row r="24" spans="1:9" s="191" customFormat="1" ht="12" thickBot="1">
      <c r="A24" s="355">
        <v>0.454166666666666</v>
      </c>
      <c r="B24" s="194"/>
      <c r="C24" s="195" t="s">
        <v>72</v>
      </c>
      <c r="D24" s="196">
        <v>76</v>
      </c>
      <c r="E24" s="195" t="s">
        <v>74</v>
      </c>
      <c r="F24" s="196">
        <v>76</v>
      </c>
      <c r="G24" s="195" t="s">
        <v>75</v>
      </c>
      <c r="H24" s="197">
        <v>76</v>
      </c>
      <c r="I24" s="198">
        <f t="shared" si="0"/>
        <v>3</v>
      </c>
    </row>
    <row r="25" spans="1:9" s="191" customFormat="1" ht="12" thickBot="1">
      <c r="A25" s="339" t="s">
        <v>138</v>
      </c>
      <c r="B25" s="340"/>
      <c r="C25" s="340"/>
      <c r="D25" s="340"/>
      <c r="E25" s="340"/>
      <c r="F25" s="340"/>
      <c r="G25" s="340"/>
      <c r="H25" s="341"/>
      <c r="I25" s="192">
        <f t="shared" si="0"/>
        <v>0</v>
      </c>
    </row>
    <row r="26" spans="1:9" s="191" customFormat="1" ht="11.25">
      <c r="A26" s="355">
        <v>0.46041666666666697</v>
      </c>
      <c r="B26" s="194"/>
      <c r="C26" s="195" t="s">
        <v>69</v>
      </c>
      <c r="D26" s="196" t="s">
        <v>167</v>
      </c>
      <c r="E26" s="195" t="s">
        <v>68</v>
      </c>
      <c r="F26" s="196" t="s">
        <v>167</v>
      </c>
      <c r="G26" s="196"/>
      <c r="H26" s="197"/>
      <c r="I26" s="198">
        <f t="shared" si="0"/>
        <v>2</v>
      </c>
    </row>
    <row r="27" spans="1:9" s="191" customFormat="1" ht="12" thickBot="1">
      <c r="A27" s="355">
        <v>0.46666666666666701</v>
      </c>
      <c r="B27" s="194"/>
      <c r="C27" s="195" t="s">
        <v>71</v>
      </c>
      <c r="D27" s="196">
        <v>98</v>
      </c>
      <c r="E27" s="195" t="s">
        <v>67</v>
      </c>
      <c r="F27" s="196">
        <v>75</v>
      </c>
      <c r="G27" s="196"/>
      <c r="H27" s="197"/>
      <c r="I27" s="198">
        <f t="shared" si="0"/>
        <v>2</v>
      </c>
    </row>
    <row r="28" spans="1:9" s="191" customFormat="1" ht="12" thickBot="1">
      <c r="A28" s="339" t="s">
        <v>149</v>
      </c>
      <c r="B28" s="340"/>
      <c r="C28" s="340"/>
      <c r="D28" s="340"/>
      <c r="E28" s="340"/>
      <c r="F28" s="340"/>
      <c r="G28" s="340"/>
      <c r="H28" s="341"/>
      <c r="I28" s="192">
        <f t="shared" si="0"/>
        <v>0</v>
      </c>
    </row>
    <row r="29" spans="1:9" s="191" customFormat="1" ht="11.25">
      <c r="A29" s="355">
        <v>0.47291666666666698</v>
      </c>
      <c r="B29" s="194"/>
      <c r="C29" s="195" t="s">
        <v>124</v>
      </c>
      <c r="D29" s="196">
        <v>84</v>
      </c>
      <c r="E29" s="195" t="s">
        <v>125</v>
      </c>
      <c r="F29" s="196">
        <v>83</v>
      </c>
      <c r="G29" s="195" t="s">
        <v>120</v>
      </c>
      <c r="H29" s="197">
        <v>81</v>
      </c>
      <c r="I29" s="198">
        <f t="shared" si="0"/>
        <v>3</v>
      </c>
    </row>
    <row r="30" spans="1:9" s="191" customFormat="1" ht="12" thickBot="1">
      <c r="A30" s="193">
        <v>0.47916666666666702</v>
      </c>
      <c r="B30" s="194"/>
      <c r="C30" s="195" t="s">
        <v>122</v>
      </c>
      <c r="D30" s="196">
        <v>80</v>
      </c>
      <c r="E30" s="195" t="s">
        <v>121</v>
      </c>
      <c r="F30" s="196">
        <v>79</v>
      </c>
      <c r="G30" s="195" t="s">
        <v>123</v>
      </c>
      <c r="H30" s="197">
        <v>76</v>
      </c>
      <c r="I30" s="198">
        <f t="shared" si="0"/>
        <v>3</v>
      </c>
    </row>
    <row r="31" spans="1:9" s="191" customFormat="1" ht="12" thickBot="1">
      <c r="A31" s="339" t="s">
        <v>160</v>
      </c>
      <c r="B31" s="340"/>
      <c r="C31" s="340"/>
      <c r="D31" s="340"/>
      <c r="E31" s="340"/>
      <c r="F31" s="340"/>
      <c r="G31" s="340"/>
      <c r="H31" s="341"/>
      <c r="I31" s="192">
        <f t="shared" si="0"/>
        <v>0</v>
      </c>
    </row>
    <row r="32" spans="1:9" s="191" customFormat="1" ht="11.25">
      <c r="A32" s="193">
        <v>0.485416666666667</v>
      </c>
      <c r="B32" s="194"/>
      <c r="C32" s="195" t="s">
        <v>132</v>
      </c>
      <c r="D32" s="196">
        <v>127</v>
      </c>
      <c r="E32" s="195" t="s">
        <v>52</v>
      </c>
      <c r="F32" s="196">
        <v>122</v>
      </c>
      <c r="G32" s="195"/>
      <c r="H32" s="197"/>
      <c r="I32" s="198">
        <f t="shared" si="0"/>
        <v>2</v>
      </c>
    </row>
    <row r="33" spans="1:10" s="191" customFormat="1" ht="12" thickBot="1">
      <c r="A33" s="193">
        <v>0.49166666666666697</v>
      </c>
      <c r="B33" s="194"/>
      <c r="C33" s="195" t="s">
        <v>130</v>
      </c>
      <c r="D33" s="196">
        <v>111</v>
      </c>
      <c r="E33" s="195" t="s">
        <v>131</v>
      </c>
      <c r="F33" s="196">
        <v>110</v>
      </c>
      <c r="G33" s="195" t="s">
        <v>128</v>
      </c>
      <c r="H33" s="197">
        <v>103</v>
      </c>
      <c r="I33" s="198">
        <f t="shared" si="0"/>
        <v>3</v>
      </c>
    </row>
    <row r="34" spans="1:10" s="191" customFormat="1" ht="12" thickBot="1">
      <c r="A34" s="199">
        <v>0.49791666666666601</v>
      </c>
      <c r="B34" s="200"/>
      <c r="C34" s="201" t="s">
        <v>127</v>
      </c>
      <c r="D34" s="202">
        <v>96</v>
      </c>
      <c r="E34" s="201" t="s">
        <v>129</v>
      </c>
      <c r="F34" s="202">
        <v>89</v>
      </c>
      <c r="G34" s="201" t="s">
        <v>126</v>
      </c>
      <c r="H34" s="203">
        <v>82</v>
      </c>
      <c r="I34" s="198">
        <f t="shared" si="0"/>
        <v>3</v>
      </c>
      <c r="J34" s="204">
        <f>SUM(I8:I34)</f>
        <v>65</v>
      </c>
    </row>
    <row r="35" spans="1:10" s="191" customFormat="1" ht="12" thickBot="1">
      <c r="A35" s="205"/>
      <c r="I35" s="192">
        <f t="shared" si="0"/>
        <v>0</v>
      </c>
    </row>
    <row r="36" spans="1:10" s="191" customFormat="1" ht="12" thickBot="1">
      <c r="A36" s="328" t="s">
        <v>168</v>
      </c>
      <c r="B36" s="329"/>
      <c r="C36" s="329"/>
      <c r="D36" s="329"/>
      <c r="E36" s="329"/>
      <c r="F36" s="329"/>
      <c r="G36" s="329"/>
      <c r="H36" s="330"/>
      <c r="I36" s="192">
        <f t="shared" si="0"/>
        <v>0</v>
      </c>
    </row>
    <row r="37" spans="1:10" s="191" customFormat="1" ht="12" thickBot="1">
      <c r="A37" s="339" t="s">
        <v>169</v>
      </c>
      <c r="B37" s="342"/>
      <c r="C37" s="342"/>
      <c r="D37" s="342"/>
      <c r="E37" s="342"/>
      <c r="F37" s="342"/>
      <c r="G37" s="342"/>
      <c r="H37" s="343"/>
      <c r="I37" s="192">
        <f t="shared" si="0"/>
        <v>0</v>
      </c>
    </row>
    <row r="38" spans="1:10" s="191" customFormat="1" ht="11.25">
      <c r="A38" s="372">
        <v>0.50416666666666599</v>
      </c>
      <c r="B38" s="206"/>
      <c r="C38" s="238" t="s">
        <v>170</v>
      </c>
      <c r="D38" s="208" t="s">
        <v>10</v>
      </c>
      <c r="E38" s="207" t="s">
        <v>171</v>
      </c>
      <c r="F38" s="208" t="s">
        <v>10</v>
      </c>
      <c r="G38" s="207"/>
      <c r="H38" s="209"/>
      <c r="I38" s="198">
        <v>1</v>
      </c>
    </row>
    <row r="39" spans="1:10" s="191" customFormat="1" ht="11.25">
      <c r="A39" s="373">
        <v>0.51041666666666596</v>
      </c>
      <c r="B39" s="210"/>
      <c r="C39" s="211" t="s">
        <v>172</v>
      </c>
      <c r="D39" s="212">
        <v>54</v>
      </c>
      <c r="E39" s="213" t="s">
        <v>173</v>
      </c>
      <c r="F39" s="212">
        <v>54</v>
      </c>
      <c r="G39" s="237" t="s">
        <v>174</v>
      </c>
      <c r="H39" s="214">
        <v>48.8</v>
      </c>
      <c r="I39" s="198">
        <v>2</v>
      </c>
    </row>
    <row r="40" spans="1:10" s="191" customFormat="1" ht="11.25">
      <c r="A40" s="373">
        <v>0.51666666666666605</v>
      </c>
      <c r="B40" s="210"/>
      <c r="C40" s="211" t="s">
        <v>175</v>
      </c>
      <c r="D40" s="212">
        <v>54</v>
      </c>
      <c r="E40" s="213" t="s">
        <v>176</v>
      </c>
      <c r="F40" s="212" t="s">
        <v>10</v>
      </c>
      <c r="G40" s="211" t="s">
        <v>177</v>
      </c>
      <c r="H40" s="214">
        <v>47.7</v>
      </c>
      <c r="I40" s="198">
        <f t="shared" si="0"/>
        <v>3</v>
      </c>
    </row>
    <row r="41" spans="1:10" s="191" customFormat="1" ht="11.25">
      <c r="A41" s="373">
        <v>0.52291666666666603</v>
      </c>
      <c r="B41" s="210"/>
      <c r="C41" s="211" t="s">
        <v>178</v>
      </c>
      <c r="D41" s="212">
        <v>51</v>
      </c>
      <c r="E41" s="213" t="s">
        <v>179</v>
      </c>
      <c r="F41" s="212">
        <v>34.299999999999997</v>
      </c>
      <c r="G41" s="211" t="s">
        <v>180</v>
      </c>
      <c r="H41" s="214">
        <v>41.5</v>
      </c>
      <c r="I41" s="198">
        <f t="shared" si="0"/>
        <v>3</v>
      </c>
    </row>
    <row r="42" spans="1:10" s="191" customFormat="1" ht="11.25">
      <c r="A42" s="373">
        <v>0.52916666666666601</v>
      </c>
      <c r="B42" s="210"/>
      <c r="C42" s="211" t="s">
        <v>181</v>
      </c>
      <c r="D42" s="212">
        <v>25.2</v>
      </c>
      <c r="E42" s="237" t="s">
        <v>182</v>
      </c>
      <c r="F42" s="212">
        <v>21.2</v>
      </c>
      <c r="G42" s="213" t="s">
        <v>183</v>
      </c>
      <c r="H42" s="214">
        <v>11.2</v>
      </c>
      <c r="I42" s="198">
        <v>2</v>
      </c>
    </row>
    <row r="43" spans="1:10" s="191" customFormat="1" ht="11.25">
      <c r="A43" s="373">
        <v>0.53541666666666599</v>
      </c>
      <c r="B43" s="210"/>
      <c r="C43" s="215" t="s">
        <v>184</v>
      </c>
      <c r="D43" s="212" t="s">
        <v>10</v>
      </c>
      <c r="E43" s="215" t="s">
        <v>185</v>
      </c>
      <c r="F43" s="212">
        <v>54</v>
      </c>
      <c r="G43" s="216" t="s">
        <v>186</v>
      </c>
      <c r="H43" s="214">
        <v>54</v>
      </c>
      <c r="I43" s="198">
        <f t="shared" si="0"/>
        <v>3</v>
      </c>
    </row>
    <row r="44" spans="1:10" s="191" customFormat="1" ht="11.25">
      <c r="A44" s="373">
        <v>0.54166666666666596</v>
      </c>
      <c r="B44" s="210"/>
      <c r="C44" s="215" t="s">
        <v>187</v>
      </c>
      <c r="D44" s="212">
        <v>54</v>
      </c>
      <c r="E44" s="215" t="s">
        <v>188</v>
      </c>
      <c r="F44" s="212">
        <v>38.299999999999997</v>
      </c>
      <c r="G44" s="368" t="s">
        <v>189</v>
      </c>
      <c r="H44" s="214">
        <v>48</v>
      </c>
      <c r="I44" s="198">
        <v>2</v>
      </c>
    </row>
    <row r="45" spans="1:10" s="191" customFormat="1" ht="12" thickBot="1">
      <c r="A45" s="355">
        <v>0.54791666666666605</v>
      </c>
      <c r="B45" s="217"/>
      <c r="C45" s="218" t="s">
        <v>190</v>
      </c>
      <c r="D45" s="219">
        <v>46.2</v>
      </c>
      <c r="E45" s="367" t="s">
        <v>191</v>
      </c>
      <c r="F45" s="219">
        <v>33.5</v>
      </c>
      <c r="G45" s="220" t="s">
        <v>192</v>
      </c>
      <c r="H45" s="221">
        <v>33.299999999999997</v>
      </c>
      <c r="I45" s="198">
        <v>2</v>
      </c>
    </row>
    <row r="46" spans="1:10" s="191" customFormat="1" ht="12" thickBot="1">
      <c r="A46" s="339" t="s">
        <v>193</v>
      </c>
      <c r="B46" s="344"/>
      <c r="C46" s="344"/>
      <c r="D46" s="344"/>
      <c r="E46" s="344"/>
      <c r="F46" s="344"/>
      <c r="G46" s="344"/>
      <c r="H46" s="345"/>
      <c r="I46" s="192">
        <f t="shared" si="0"/>
        <v>0</v>
      </c>
    </row>
    <row r="47" spans="1:10" s="191" customFormat="1" ht="11.25">
      <c r="A47" s="355">
        <v>0.55416666666666603</v>
      </c>
      <c r="B47" s="210"/>
      <c r="C47" s="211" t="s">
        <v>194</v>
      </c>
      <c r="D47" s="212">
        <v>28.1</v>
      </c>
      <c r="E47" s="211" t="s">
        <v>50</v>
      </c>
      <c r="F47" s="212">
        <v>33.299999999999997</v>
      </c>
      <c r="G47" s="213" t="s">
        <v>195</v>
      </c>
      <c r="H47" s="214">
        <v>19.8</v>
      </c>
      <c r="I47" s="198">
        <f t="shared" si="0"/>
        <v>3</v>
      </c>
    </row>
    <row r="48" spans="1:10" s="191" customFormat="1" ht="11.25">
      <c r="A48" s="193">
        <v>0.56041666666666601</v>
      </c>
      <c r="B48" s="210"/>
      <c r="C48" s="237" t="s">
        <v>196</v>
      </c>
      <c r="D48" s="212" t="s">
        <v>10</v>
      </c>
      <c r="E48" s="211" t="s">
        <v>197</v>
      </c>
      <c r="F48" s="212" t="s">
        <v>10</v>
      </c>
      <c r="G48" s="213" t="s">
        <v>198</v>
      </c>
      <c r="H48" s="214" t="s">
        <v>10</v>
      </c>
      <c r="I48" s="198">
        <v>2</v>
      </c>
    </row>
    <row r="49" spans="1:10" s="191" customFormat="1" ht="11.25">
      <c r="A49" s="193">
        <v>0.56666666666666599</v>
      </c>
      <c r="B49" s="210"/>
      <c r="C49" s="211" t="s">
        <v>199</v>
      </c>
      <c r="D49" s="212" t="s">
        <v>10</v>
      </c>
      <c r="E49" s="211" t="s">
        <v>200</v>
      </c>
      <c r="F49" s="212" t="s">
        <v>10</v>
      </c>
      <c r="G49" s="213" t="s">
        <v>201</v>
      </c>
      <c r="H49" s="214" t="s">
        <v>10</v>
      </c>
      <c r="I49" s="198">
        <f t="shared" si="0"/>
        <v>3</v>
      </c>
    </row>
    <row r="50" spans="1:10" s="191" customFormat="1" ht="11.25">
      <c r="A50" s="193">
        <v>0.57291666666666596</v>
      </c>
      <c r="B50" s="210"/>
      <c r="C50" s="211" t="s">
        <v>202</v>
      </c>
      <c r="D50" s="212" t="s">
        <v>10</v>
      </c>
      <c r="E50" s="211" t="s">
        <v>203</v>
      </c>
      <c r="F50" s="212" t="s">
        <v>10</v>
      </c>
      <c r="G50" s="368" t="s">
        <v>204</v>
      </c>
      <c r="H50" s="214" t="s">
        <v>10</v>
      </c>
      <c r="I50" s="198">
        <v>2</v>
      </c>
    </row>
    <row r="51" spans="1:10" s="191" customFormat="1" ht="11.25">
      <c r="A51" s="193">
        <v>0.57916666666666605</v>
      </c>
      <c r="B51" s="210"/>
      <c r="C51" s="211" t="s">
        <v>205</v>
      </c>
      <c r="D51" s="212" t="s">
        <v>10</v>
      </c>
      <c r="E51" s="211" t="s">
        <v>206</v>
      </c>
      <c r="F51" s="212" t="s">
        <v>10</v>
      </c>
      <c r="G51" s="213"/>
      <c r="H51" s="214"/>
      <c r="I51" s="198">
        <f t="shared" si="0"/>
        <v>2</v>
      </c>
    </row>
    <row r="52" spans="1:10" s="191" customFormat="1" ht="12" thickBot="1">
      <c r="A52" s="193">
        <v>0.58541666666666603</v>
      </c>
      <c r="B52" s="210"/>
      <c r="C52" s="215" t="s">
        <v>207</v>
      </c>
      <c r="D52" s="212" t="s">
        <v>10</v>
      </c>
      <c r="E52" s="237" t="s">
        <v>208</v>
      </c>
      <c r="F52" s="212">
        <v>45.3</v>
      </c>
      <c r="G52" s="216" t="s">
        <v>209</v>
      </c>
      <c r="H52" s="214">
        <v>25.9</v>
      </c>
      <c r="I52" s="198">
        <v>2</v>
      </c>
    </row>
    <row r="53" spans="1:10" s="191" customFormat="1" ht="12" thickBot="1">
      <c r="A53" s="339" t="s">
        <v>210</v>
      </c>
      <c r="B53" s="340"/>
      <c r="C53" s="340"/>
      <c r="D53" s="340"/>
      <c r="E53" s="340"/>
      <c r="F53" s="340"/>
      <c r="G53" s="340"/>
      <c r="H53" s="341"/>
      <c r="I53" s="192">
        <f t="shared" si="0"/>
        <v>0</v>
      </c>
    </row>
    <row r="54" spans="1:10" s="191" customFormat="1" ht="11.25">
      <c r="A54" s="193">
        <v>0.59166666666666601</v>
      </c>
      <c r="B54" s="210"/>
      <c r="C54" s="215" t="s">
        <v>211</v>
      </c>
      <c r="D54" s="212" t="s">
        <v>10</v>
      </c>
      <c r="E54" s="216" t="s">
        <v>212</v>
      </c>
      <c r="F54" s="212" t="s">
        <v>10</v>
      </c>
      <c r="G54" s="216" t="s">
        <v>213</v>
      </c>
      <c r="H54" s="214" t="s">
        <v>10</v>
      </c>
      <c r="I54" s="198">
        <f t="shared" si="0"/>
        <v>3</v>
      </c>
    </row>
    <row r="55" spans="1:10" s="191" customFormat="1" ht="11.25">
      <c r="A55" s="346">
        <v>0.59791666666666665</v>
      </c>
      <c r="B55" s="210"/>
      <c r="C55" s="215" t="s">
        <v>214</v>
      </c>
      <c r="D55" s="212"/>
      <c r="E55" s="216" t="s">
        <v>215</v>
      </c>
      <c r="F55" s="222" t="s">
        <v>10</v>
      </c>
      <c r="G55" s="213"/>
      <c r="H55" s="223" t="s">
        <v>10</v>
      </c>
      <c r="I55" s="198">
        <f t="shared" si="0"/>
        <v>2</v>
      </c>
    </row>
    <row r="56" spans="1:10" s="191" customFormat="1" ht="11.25">
      <c r="A56" s="347"/>
      <c r="B56" s="210"/>
      <c r="C56" s="215" t="s">
        <v>216</v>
      </c>
      <c r="D56" s="212" t="s">
        <v>10</v>
      </c>
      <c r="E56" s="213" t="s">
        <v>217</v>
      </c>
      <c r="F56" s="212" t="s">
        <v>10</v>
      </c>
      <c r="G56" s="213"/>
      <c r="H56" s="214" t="s">
        <v>10</v>
      </c>
      <c r="I56" s="198">
        <f t="shared" si="0"/>
        <v>2</v>
      </c>
    </row>
    <row r="57" spans="1:10" s="191" customFormat="1" ht="11.25">
      <c r="A57" s="224">
        <v>0.60416666666666663</v>
      </c>
      <c r="B57" s="210"/>
      <c r="C57" s="211" t="s">
        <v>218</v>
      </c>
      <c r="D57" s="212" t="s">
        <v>10</v>
      </c>
      <c r="E57" s="211" t="s">
        <v>219</v>
      </c>
      <c r="F57" s="212" t="s">
        <v>10</v>
      </c>
      <c r="G57" s="213" t="s">
        <v>220</v>
      </c>
      <c r="H57" s="214" t="s">
        <v>10</v>
      </c>
      <c r="I57" s="198">
        <f t="shared" si="0"/>
        <v>3</v>
      </c>
    </row>
    <row r="58" spans="1:10" s="191" customFormat="1" ht="12" thickBot="1">
      <c r="A58" s="193">
        <v>0.61041666666666672</v>
      </c>
      <c r="B58" s="217"/>
      <c r="C58" s="225" t="s">
        <v>221</v>
      </c>
      <c r="D58" s="219" t="s">
        <v>10</v>
      </c>
      <c r="E58" s="225" t="s">
        <v>222</v>
      </c>
      <c r="F58" s="219" t="s">
        <v>10</v>
      </c>
      <c r="G58" s="226" t="s">
        <v>223</v>
      </c>
      <c r="H58" s="221" t="s">
        <v>10</v>
      </c>
      <c r="I58" s="198">
        <f t="shared" si="0"/>
        <v>3</v>
      </c>
    </row>
    <row r="59" spans="1:10" s="191" customFormat="1" ht="12" thickBot="1">
      <c r="A59" s="336" t="s">
        <v>150</v>
      </c>
      <c r="B59" s="337"/>
      <c r="C59" s="337"/>
      <c r="D59" s="337"/>
      <c r="E59" s="337"/>
      <c r="F59" s="337"/>
      <c r="G59" s="337"/>
      <c r="H59" s="338"/>
      <c r="I59" s="192">
        <f t="shared" si="0"/>
        <v>0</v>
      </c>
    </row>
    <row r="60" spans="1:10" s="191" customFormat="1" ht="12" thickBot="1">
      <c r="A60" s="339" t="s">
        <v>224</v>
      </c>
      <c r="B60" s="340"/>
      <c r="C60" s="340"/>
      <c r="D60" s="340"/>
      <c r="E60" s="340"/>
      <c r="F60" s="340"/>
      <c r="G60" s="340"/>
      <c r="H60" s="341"/>
      <c r="I60" s="192">
        <f t="shared" si="0"/>
        <v>0</v>
      </c>
    </row>
    <row r="61" spans="1:10" s="191" customFormat="1" ht="11.25">
      <c r="A61" s="354">
        <v>0.38125000000000003</v>
      </c>
      <c r="B61" s="227"/>
      <c r="C61" s="228" t="s">
        <v>225</v>
      </c>
      <c r="D61" s="229" t="s">
        <v>10</v>
      </c>
      <c r="E61" s="360" t="s">
        <v>226</v>
      </c>
      <c r="F61" s="229" t="s">
        <v>10</v>
      </c>
      <c r="G61" s="231" t="s">
        <v>227</v>
      </c>
      <c r="H61" s="232" t="s">
        <v>10</v>
      </c>
      <c r="I61" s="198">
        <v>2</v>
      </c>
    </row>
    <row r="62" spans="1:10" s="191" customFormat="1" ht="12" thickBot="1">
      <c r="A62" s="355">
        <v>0.38750000000000001</v>
      </c>
      <c r="B62" s="210"/>
      <c r="C62" s="211" t="s">
        <v>228</v>
      </c>
      <c r="D62" s="212" t="s">
        <v>10</v>
      </c>
      <c r="E62" s="211" t="s">
        <v>229</v>
      </c>
      <c r="F62" s="212" t="s">
        <v>10</v>
      </c>
      <c r="G62" s="213"/>
      <c r="H62" s="214"/>
      <c r="I62" s="198">
        <f t="shared" si="0"/>
        <v>2</v>
      </c>
    </row>
    <row r="63" spans="1:10" s="191" customFormat="1" ht="12" thickBot="1">
      <c r="A63" s="339" t="s">
        <v>230</v>
      </c>
      <c r="B63" s="340"/>
      <c r="C63" s="340"/>
      <c r="D63" s="340"/>
      <c r="E63" s="340"/>
      <c r="F63" s="340"/>
      <c r="G63" s="340"/>
      <c r="H63" s="341"/>
      <c r="I63" s="192">
        <f t="shared" si="0"/>
        <v>0</v>
      </c>
    </row>
    <row r="64" spans="1:10" s="191" customFormat="1" ht="12" thickBot="1">
      <c r="A64" s="354">
        <v>0.39374999999999999</v>
      </c>
      <c r="B64" s="227"/>
      <c r="C64" s="360" t="s">
        <v>231</v>
      </c>
      <c r="D64" s="229" t="s">
        <v>10</v>
      </c>
      <c r="E64" s="230" t="s">
        <v>232</v>
      </c>
      <c r="F64" s="229" t="s">
        <v>10</v>
      </c>
      <c r="G64" s="231" t="s">
        <v>233</v>
      </c>
      <c r="H64" s="232" t="s">
        <v>10</v>
      </c>
      <c r="I64" s="198">
        <v>2</v>
      </c>
      <c r="J64" s="233">
        <f>SUM(I38:I65)</f>
        <v>54</v>
      </c>
    </row>
    <row r="65" spans="1:12" s="191" customFormat="1" ht="12" thickBot="1">
      <c r="A65" s="356">
        <v>0.4</v>
      </c>
      <c r="B65" s="217"/>
      <c r="C65" s="225" t="s">
        <v>234</v>
      </c>
      <c r="D65" s="219" t="s">
        <v>10</v>
      </c>
      <c r="E65" s="225" t="s">
        <v>235</v>
      </c>
      <c r="F65" s="219" t="s">
        <v>10</v>
      </c>
      <c r="G65" s="226" t="s">
        <v>236</v>
      </c>
      <c r="H65" s="221" t="s">
        <v>10</v>
      </c>
      <c r="I65" s="198">
        <f t="shared" si="0"/>
        <v>3</v>
      </c>
      <c r="J65" s="234">
        <f>SUM(J34+J64)</f>
        <v>119</v>
      </c>
    </row>
    <row r="66" spans="1:12" s="191" customFormat="1" ht="12.75">
      <c r="L66" s="143"/>
    </row>
    <row r="67" spans="1:12" s="191" customFormat="1" ht="12.75">
      <c r="L67" s="143"/>
    </row>
    <row r="68" spans="1:12" s="191" customFormat="1" ht="12.75">
      <c r="L68" s="143"/>
    </row>
    <row r="69" spans="1:12" s="191" customFormat="1" ht="11.25"/>
    <row r="70" spans="1:12" s="191" customFormat="1" ht="11.25">
      <c r="A70" s="235"/>
      <c r="D70" s="236"/>
      <c r="F70" s="236"/>
      <c r="H70" s="236"/>
    </row>
    <row r="71" spans="1:12" s="191" customFormat="1" ht="11.25">
      <c r="A71" s="235"/>
      <c r="D71" s="236"/>
      <c r="F71" s="236"/>
      <c r="H71" s="236"/>
    </row>
    <row r="72" spans="1:12" s="191" customFormat="1" ht="11.25">
      <c r="A72" s="235"/>
      <c r="D72" s="236"/>
      <c r="F72" s="236"/>
      <c r="H72" s="236"/>
    </row>
    <row r="73" spans="1:12" s="191" customFormat="1" ht="11.25">
      <c r="A73" s="235"/>
      <c r="D73" s="236"/>
      <c r="F73" s="236"/>
      <c r="H73" s="236"/>
    </row>
    <row r="74" spans="1:12" s="191" customFormat="1" ht="11.25">
      <c r="A74" s="235"/>
      <c r="D74" s="236"/>
      <c r="F74" s="236"/>
      <c r="H74" s="236"/>
    </row>
    <row r="75" spans="1:12" s="191" customFormat="1" ht="11.25">
      <c r="A75" s="235"/>
      <c r="D75" s="236"/>
      <c r="F75" s="236"/>
      <c r="H75" s="236"/>
    </row>
    <row r="76" spans="1:12" s="191" customFormat="1" ht="11.25">
      <c r="A76" s="235"/>
      <c r="D76" s="236"/>
      <c r="F76" s="236"/>
      <c r="H76" s="236"/>
    </row>
    <row r="77" spans="1:12" s="191" customFormat="1" ht="11.25">
      <c r="A77" s="235"/>
      <c r="D77" s="236"/>
      <c r="F77" s="236"/>
      <c r="H77" s="236"/>
    </row>
    <row r="78" spans="1:12" s="191" customFormat="1" ht="11.25">
      <c r="A78" s="235"/>
      <c r="D78" s="236"/>
      <c r="F78" s="236"/>
      <c r="H78" s="236"/>
    </row>
    <row r="79" spans="1:12" s="191" customFormat="1" ht="11.25">
      <c r="A79" s="235"/>
      <c r="D79" s="236"/>
      <c r="F79" s="236"/>
      <c r="H79" s="236"/>
    </row>
    <row r="80" spans="1:12" s="191" customFormat="1" ht="11.25">
      <c r="A80" s="235"/>
      <c r="D80" s="236"/>
      <c r="F80" s="236"/>
      <c r="H80" s="236"/>
    </row>
    <row r="81" spans="1:11" s="191" customFormat="1" ht="11.25">
      <c r="A81" s="235"/>
      <c r="D81" s="236"/>
      <c r="F81" s="236"/>
      <c r="H81" s="236"/>
    </row>
    <row r="82" spans="1:11" s="191" customFormat="1" ht="11.25">
      <c r="A82" s="235"/>
      <c r="D82" s="236"/>
      <c r="F82" s="236"/>
      <c r="H82" s="236"/>
    </row>
    <row r="83" spans="1:11" s="191" customFormat="1" ht="11.25">
      <c r="A83" s="235"/>
      <c r="D83" s="236"/>
      <c r="F83" s="236"/>
      <c r="H83" s="236"/>
    </row>
    <row r="84" spans="1:11" s="191" customFormat="1" ht="11.25">
      <c r="A84" s="235"/>
      <c r="D84" s="236"/>
      <c r="F84" s="236"/>
      <c r="H84" s="236"/>
    </row>
    <row r="85" spans="1:11" s="191" customFormat="1" ht="11.25">
      <c r="A85" s="235"/>
      <c r="D85" s="236"/>
      <c r="F85" s="236"/>
      <c r="H85" s="236"/>
    </row>
    <row r="86" spans="1:11" s="191" customFormat="1" ht="11.25">
      <c r="A86" s="235"/>
      <c r="D86" s="236"/>
      <c r="F86" s="236"/>
      <c r="H86" s="236"/>
    </row>
    <row r="87" spans="1:11" s="191" customFormat="1" ht="11.25">
      <c r="A87" s="235"/>
      <c r="D87" s="236"/>
      <c r="F87" s="236"/>
      <c r="H87" s="236"/>
    </row>
    <row r="88" spans="1:11" s="191" customFormat="1" ht="12.75">
      <c r="A88" s="235"/>
      <c r="D88" s="236"/>
      <c r="F88" s="236"/>
      <c r="H88" s="236"/>
      <c r="K88" s="143"/>
    </row>
    <row r="89" spans="1:11" s="191" customFormat="1" ht="12.75">
      <c r="A89" s="235"/>
      <c r="D89" s="236"/>
      <c r="F89" s="236"/>
      <c r="H89" s="236"/>
      <c r="K89" s="143"/>
    </row>
    <row r="90" spans="1:11" s="191" customFormat="1" ht="12.75">
      <c r="A90" s="235"/>
      <c r="D90" s="236"/>
      <c r="F90" s="236"/>
      <c r="H90" s="236"/>
      <c r="K90" s="143"/>
    </row>
    <row r="91" spans="1:11" s="191" customFormat="1" ht="12.75">
      <c r="A91" s="235"/>
      <c r="D91" s="236"/>
      <c r="F91" s="236"/>
      <c r="H91" s="236"/>
      <c r="K91" s="143"/>
    </row>
    <row r="92" spans="1:11" s="191" customFormat="1" ht="12.75">
      <c r="A92" s="235"/>
      <c r="D92" s="236"/>
      <c r="F92" s="236"/>
      <c r="H92" s="236"/>
      <c r="K92" s="143"/>
    </row>
    <row r="93" spans="1:11" s="191" customFormat="1" ht="12.75">
      <c r="A93" s="235"/>
      <c r="D93" s="236"/>
      <c r="F93" s="236"/>
      <c r="H93" s="236"/>
      <c r="K93" s="143"/>
    </row>
    <row r="94" spans="1:11" s="191" customFormat="1" ht="12.75">
      <c r="A94" s="235"/>
      <c r="D94" s="236"/>
      <c r="F94" s="236"/>
      <c r="H94" s="236"/>
      <c r="K94" s="143"/>
    </row>
    <row r="95" spans="1:11" s="191" customFormat="1" ht="12.75">
      <c r="A95" s="235"/>
      <c r="D95" s="236"/>
      <c r="F95" s="236"/>
      <c r="H95" s="236"/>
      <c r="K95" s="143"/>
    </row>
    <row r="96" spans="1:11" s="191" customFormat="1" ht="12.75">
      <c r="A96" s="235"/>
      <c r="D96" s="236"/>
      <c r="F96" s="236"/>
      <c r="H96" s="236"/>
      <c r="K96" s="143"/>
    </row>
    <row r="97" spans="1:11" s="191" customFormat="1" ht="12.75">
      <c r="A97" s="235"/>
      <c r="D97" s="236"/>
      <c r="F97" s="236"/>
      <c r="H97" s="236"/>
      <c r="K97" s="143"/>
    </row>
    <row r="98" spans="1:11" s="191" customFormat="1" ht="12.75">
      <c r="A98" s="235"/>
      <c r="D98" s="236"/>
      <c r="F98" s="236"/>
      <c r="H98" s="236"/>
      <c r="K98" s="143"/>
    </row>
    <row r="99" spans="1:11" s="191" customFormat="1" ht="12.75">
      <c r="A99" s="235"/>
      <c r="D99" s="236"/>
      <c r="F99" s="236"/>
      <c r="H99" s="236"/>
      <c r="K99" s="143"/>
    </row>
    <row r="100" spans="1:11" s="191" customFormat="1" ht="12.75">
      <c r="A100" s="235"/>
      <c r="D100" s="236"/>
      <c r="F100" s="236"/>
      <c r="H100" s="236"/>
      <c r="K100" s="143"/>
    </row>
    <row r="101" spans="1:11" s="191" customFormat="1" ht="12.75">
      <c r="A101" s="235"/>
      <c r="D101" s="236"/>
      <c r="F101" s="236"/>
      <c r="H101" s="236"/>
      <c r="K101" s="143"/>
    </row>
    <row r="102" spans="1:11" s="191" customFormat="1" ht="12.75">
      <c r="A102" s="235"/>
      <c r="D102" s="236"/>
      <c r="F102" s="236"/>
      <c r="H102" s="236"/>
      <c r="K102" s="143"/>
    </row>
    <row r="103" spans="1:11" s="191" customFormat="1" ht="12.75">
      <c r="A103" s="235"/>
      <c r="D103" s="236"/>
      <c r="F103" s="236"/>
      <c r="H103" s="236"/>
      <c r="K103" s="143"/>
    </row>
    <row r="104" spans="1:11" s="191" customFormat="1" ht="12.75">
      <c r="A104" s="235"/>
      <c r="D104" s="236"/>
      <c r="F104" s="236"/>
      <c r="H104" s="236"/>
      <c r="K104" s="143"/>
    </row>
    <row r="105" spans="1:11" s="191" customFormat="1" ht="12.75">
      <c r="A105" s="235"/>
      <c r="D105" s="236"/>
      <c r="F105" s="236"/>
      <c r="H105" s="236"/>
      <c r="K105" s="143"/>
    </row>
    <row r="106" spans="1:11" s="191" customFormat="1" ht="12.75">
      <c r="A106" s="235"/>
      <c r="D106" s="236"/>
      <c r="F106" s="236"/>
      <c r="H106" s="236"/>
      <c r="K106" s="143"/>
    </row>
    <row r="107" spans="1:11" s="191" customFormat="1" ht="12.75">
      <c r="A107" s="235"/>
      <c r="D107" s="236"/>
      <c r="F107" s="236"/>
      <c r="H107" s="236"/>
      <c r="K107" s="143"/>
    </row>
    <row r="108" spans="1:11" s="191" customFormat="1" ht="12.75">
      <c r="A108" s="235"/>
      <c r="D108" s="236"/>
      <c r="F108" s="236"/>
      <c r="H108" s="236"/>
      <c r="K108" s="143"/>
    </row>
    <row r="109" spans="1:11" s="191" customFormat="1" ht="12.75">
      <c r="A109" s="235"/>
      <c r="D109" s="236"/>
      <c r="F109" s="236"/>
      <c r="H109" s="236"/>
      <c r="K109" s="143"/>
    </row>
    <row r="110" spans="1:11" s="191" customFormat="1" ht="12.75">
      <c r="A110" s="235"/>
      <c r="D110" s="236"/>
      <c r="F110" s="236"/>
      <c r="H110" s="236"/>
      <c r="K110" s="143"/>
    </row>
    <row r="111" spans="1:11" s="191" customFormat="1" ht="12.75">
      <c r="A111" s="235"/>
      <c r="D111" s="236"/>
      <c r="F111" s="236"/>
      <c r="H111" s="236"/>
      <c r="K111" s="143"/>
    </row>
    <row r="112" spans="1:11">
      <c r="A112" s="18"/>
      <c r="B112" s="143"/>
      <c r="C112" s="143"/>
      <c r="E112" s="143"/>
      <c r="G112" s="143"/>
      <c r="J112" s="26"/>
      <c r="K112" s="143"/>
    </row>
    <row r="113" spans="1:11">
      <c r="A113" s="18"/>
      <c r="B113" s="143"/>
      <c r="C113" s="143"/>
      <c r="E113" s="143"/>
      <c r="G113" s="143"/>
      <c r="J113" s="26"/>
      <c r="K113" s="143"/>
    </row>
    <row r="114" spans="1:11">
      <c r="A114" s="18"/>
      <c r="B114" s="143"/>
      <c r="C114" s="143"/>
      <c r="E114" s="143"/>
      <c r="G114" s="143"/>
      <c r="J114" s="26"/>
      <c r="K114" s="143"/>
    </row>
    <row r="115" spans="1:11">
      <c r="A115" s="18"/>
      <c r="B115" s="143"/>
      <c r="C115" s="143"/>
      <c r="E115" s="143"/>
      <c r="G115" s="143"/>
      <c r="J115" s="26"/>
      <c r="K115" s="143"/>
    </row>
    <row r="116" spans="1:11">
      <c r="A116" s="18"/>
      <c r="B116" s="143"/>
      <c r="C116" s="143"/>
      <c r="E116" s="143"/>
      <c r="G116" s="143"/>
      <c r="J116" s="26"/>
      <c r="K116" s="143"/>
    </row>
    <row r="117" spans="1:11">
      <c r="A117" s="18"/>
      <c r="B117" s="143"/>
      <c r="C117" s="143"/>
      <c r="E117" s="143"/>
      <c r="G117" s="143"/>
      <c r="J117" s="26"/>
      <c r="K117" s="143"/>
    </row>
    <row r="118" spans="1:11">
      <c r="A118" s="18"/>
      <c r="B118" s="143"/>
      <c r="C118" s="143"/>
      <c r="E118" s="143"/>
      <c r="G118" s="143"/>
      <c r="J118" s="26"/>
      <c r="K118" s="143"/>
    </row>
    <row r="119" spans="1:11">
      <c r="A119" s="18"/>
      <c r="B119" s="143"/>
      <c r="C119" s="143"/>
      <c r="E119" s="143"/>
      <c r="G119" s="143"/>
      <c r="J119" s="26"/>
      <c r="K119" s="143"/>
    </row>
    <row r="120" spans="1:11">
      <c r="A120" s="18"/>
      <c r="B120" s="143"/>
      <c r="C120" s="143"/>
      <c r="E120" s="143"/>
      <c r="G120" s="143"/>
      <c r="J120" s="26"/>
      <c r="K120" s="143"/>
    </row>
    <row r="121" spans="1:11">
      <c r="A121" s="18"/>
      <c r="B121" s="143"/>
      <c r="C121" s="143"/>
      <c r="E121" s="143"/>
      <c r="G121" s="143"/>
      <c r="J121" s="26"/>
      <c r="K121" s="143"/>
    </row>
    <row r="122" spans="1:11">
      <c r="A122" s="18"/>
      <c r="B122" s="143"/>
      <c r="C122" s="143"/>
      <c r="E122" s="143"/>
      <c r="G122" s="143"/>
      <c r="J122" s="26"/>
      <c r="K122" s="143"/>
    </row>
    <row r="123" spans="1:11">
      <c r="A123" s="18"/>
      <c r="B123" s="143"/>
      <c r="C123" s="143"/>
      <c r="E123" s="143"/>
      <c r="G123" s="143"/>
      <c r="J123" s="26"/>
    </row>
    <row r="124" spans="1:11">
      <c r="A124" s="18"/>
      <c r="B124" s="143"/>
      <c r="C124" s="143"/>
      <c r="E124" s="143"/>
      <c r="G124" s="143"/>
      <c r="J124" s="26"/>
    </row>
    <row r="125" spans="1:11">
      <c r="A125" s="18"/>
      <c r="B125" s="143"/>
      <c r="C125" s="143"/>
      <c r="E125" s="143"/>
      <c r="G125" s="143"/>
      <c r="J125" s="26"/>
    </row>
    <row r="126" spans="1:11">
      <c r="A126" s="18"/>
      <c r="B126" s="143"/>
      <c r="C126" s="143"/>
      <c r="E126" s="143"/>
      <c r="G126" s="143"/>
      <c r="J126" s="26"/>
    </row>
    <row r="127" spans="1:11">
      <c r="A127" s="18"/>
      <c r="B127" s="143"/>
      <c r="C127" s="143"/>
      <c r="E127" s="143"/>
      <c r="G127" s="143"/>
      <c r="J127" s="26"/>
    </row>
    <row r="128" spans="1:11">
      <c r="A128" s="18"/>
      <c r="B128" s="143"/>
      <c r="C128" s="143"/>
      <c r="E128" s="143"/>
      <c r="G128" s="143"/>
      <c r="J128" s="26"/>
    </row>
    <row r="129" spans="1:10">
      <c r="A129" s="18"/>
      <c r="B129" s="143"/>
      <c r="C129" s="143"/>
      <c r="E129" s="143"/>
      <c r="G129" s="143"/>
      <c r="J129" s="26"/>
    </row>
    <row r="130" spans="1:10">
      <c r="A130" s="18"/>
      <c r="B130" s="143"/>
      <c r="C130" s="143"/>
      <c r="E130" s="143"/>
      <c r="G130" s="143"/>
      <c r="J130" s="26"/>
    </row>
    <row r="131" spans="1:10">
      <c r="A131" s="178"/>
      <c r="C131" s="143"/>
      <c r="E131" s="143"/>
      <c r="G131" s="143"/>
      <c r="J131" s="26"/>
    </row>
    <row r="132" spans="1:10">
      <c r="A132" s="178"/>
      <c r="C132" s="143"/>
      <c r="E132" s="143"/>
      <c r="G132" s="143"/>
      <c r="J132" s="26"/>
    </row>
    <row r="133" spans="1:10">
      <c r="A133" s="178"/>
      <c r="C133" s="143"/>
      <c r="E133" s="143"/>
      <c r="G133" s="143"/>
      <c r="J133" s="26"/>
    </row>
    <row r="134" spans="1:10">
      <c r="A134" s="178"/>
      <c r="C134" s="143"/>
      <c r="E134" s="143"/>
      <c r="G134" s="143"/>
      <c r="J134" s="26"/>
    </row>
    <row r="135" spans="1:10">
      <c r="A135" s="178"/>
      <c r="C135" s="143"/>
      <c r="E135" s="143"/>
      <c r="G135" s="143"/>
      <c r="J135" s="26"/>
    </row>
    <row r="136" spans="1:10">
      <c r="A136" s="178"/>
      <c r="C136" s="143"/>
      <c r="E136" s="143"/>
      <c r="G136" s="143"/>
      <c r="J136" s="26"/>
    </row>
    <row r="137" spans="1:10">
      <c r="A137" s="178"/>
      <c r="C137" s="143"/>
      <c r="E137" s="143"/>
      <c r="G137" s="143"/>
      <c r="J137" s="26"/>
    </row>
    <row r="138" spans="1:10">
      <c r="A138" s="178"/>
      <c r="C138" s="143"/>
      <c r="E138" s="143"/>
      <c r="G138" s="143"/>
      <c r="J138" s="26"/>
    </row>
  </sheetData>
  <mergeCells count="19">
    <mergeCell ref="A63:H63"/>
    <mergeCell ref="A37:H37"/>
    <mergeCell ref="A46:H46"/>
    <mergeCell ref="A53:H53"/>
    <mergeCell ref="A55:A56"/>
    <mergeCell ref="A59:H59"/>
    <mergeCell ref="A60:H60"/>
    <mergeCell ref="A36:H36"/>
    <mergeCell ref="A1:H1"/>
    <mergeCell ref="A2:H2"/>
    <mergeCell ref="A3:H3"/>
    <mergeCell ref="A4:H4"/>
    <mergeCell ref="A5:H5"/>
    <mergeCell ref="A6:H6"/>
    <mergeCell ref="A7:H7"/>
    <mergeCell ref="A17:H17"/>
    <mergeCell ref="A25:H25"/>
    <mergeCell ref="A28:H28"/>
    <mergeCell ref="A31:H31"/>
  </mergeCells>
  <printOptions horizontalCentered="1" verticalCentered="1"/>
  <pageMargins left="0" right="0" top="0" bottom="0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29"/>
  <sheetViews>
    <sheetView zoomScale="70" zoomScaleNormal="70" workbookViewId="0">
      <selection sqref="A1:N1"/>
    </sheetView>
  </sheetViews>
  <sheetFormatPr baseColWidth="10" defaultRowHeight="18.75"/>
  <cols>
    <col min="1" max="1" width="35.85546875" style="1" customWidth="1"/>
    <col min="2" max="2" width="10.140625" style="8" bestFit="1" customWidth="1"/>
    <col min="3" max="3" width="12" style="8" bestFit="1" customWidth="1"/>
    <col min="4" max="14" width="6.7109375" style="2" customWidth="1"/>
    <col min="15" max="15" width="10.85546875" style="1" customWidth="1"/>
    <col min="16" max="17" width="11.42578125" style="1" customWidth="1"/>
    <col min="18" max="18" width="19.140625" style="1" bestFit="1" customWidth="1"/>
    <col min="19" max="16384" width="11.42578125" style="1"/>
  </cols>
  <sheetData>
    <row r="1" spans="1:26" ht="30.75">
      <c r="A1" s="260" t="str">
        <f>JUV!A1</f>
        <v>VILLA GESELL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</row>
    <row r="2" spans="1:26" ht="23.25">
      <c r="A2" s="261" t="str">
        <f>JUV!A2</f>
        <v>GOLF CLUB</v>
      </c>
      <c r="B2" s="261"/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1"/>
    </row>
    <row r="3" spans="1:26" ht="19.5">
      <c r="A3" s="262" t="s">
        <v>7</v>
      </c>
      <c r="B3" s="262"/>
      <c r="C3" s="262"/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262"/>
    </row>
    <row r="4" spans="1:26" ht="26.25">
      <c r="A4" s="263" t="s">
        <v>11</v>
      </c>
      <c r="B4" s="263"/>
      <c r="C4" s="263"/>
      <c r="D4" s="263"/>
      <c r="E4" s="263"/>
      <c r="F4" s="263"/>
      <c r="G4" s="263"/>
      <c r="H4" s="263"/>
      <c r="I4" s="263"/>
      <c r="J4" s="263"/>
      <c r="K4" s="263"/>
      <c r="L4" s="263"/>
      <c r="M4" s="263"/>
      <c r="N4" s="263"/>
    </row>
    <row r="5" spans="1:26" ht="19.5">
      <c r="A5" s="264" t="str">
        <f>JUV!A5</f>
        <v>CUATRO VUELTAS DE 9 HOYOS MEDAL PLAY</v>
      </c>
      <c r="B5" s="264"/>
      <c r="C5" s="264"/>
      <c r="D5" s="264"/>
      <c r="E5" s="264"/>
      <c r="F5" s="264"/>
      <c r="G5" s="264"/>
      <c r="H5" s="264"/>
      <c r="I5" s="264"/>
      <c r="J5" s="264"/>
      <c r="K5" s="264"/>
      <c r="L5" s="264"/>
      <c r="M5" s="264"/>
      <c r="N5" s="264"/>
    </row>
    <row r="6" spans="1:26" ht="20.25" thickBot="1">
      <c r="A6" s="259" t="str">
        <f>JUV!A6</f>
        <v>SABADO 06 Y DOMINGO 07 DE MAYO DE 2023</v>
      </c>
      <c r="B6" s="259"/>
      <c r="C6" s="259"/>
      <c r="D6" s="259"/>
      <c r="E6" s="259"/>
      <c r="F6" s="259"/>
      <c r="G6" s="259"/>
      <c r="H6" s="259"/>
      <c r="I6" s="259"/>
      <c r="J6" s="259"/>
      <c r="K6" s="259"/>
      <c r="L6" s="259"/>
      <c r="M6" s="259"/>
      <c r="N6" s="259"/>
    </row>
    <row r="7" spans="1:26" ht="20.25" thickBot="1">
      <c r="A7" s="253" t="s">
        <v>56</v>
      </c>
      <c r="B7" s="254"/>
      <c r="C7" s="254"/>
      <c r="D7" s="254"/>
      <c r="E7" s="254"/>
      <c r="F7" s="254"/>
      <c r="G7" s="254"/>
      <c r="H7" s="254"/>
      <c r="I7" s="254"/>
      <c r="J7" s="254"/>
      <c r="K7" s="254"/>
      <c r="L7" s="254"/>
      <c r="M7" s="254"/>
      <c r="N7" s="255"/>
    </row>
    <row r="8" spans="1:26" ht="20.25" thickBot="1">
      <c r="A8" s="118"/>
      <c r="B8" s="119"/>
      <c r="C8" s="119"/>
      <c r="D8" s="119"/>
      <c r="E8" s="256" t="s">
        <v>44</v>
      </c>
      <c r="F8" s="257"/>
      <c r="G8" s="257"/>
      <c r="H8" s="258"/>
      <c r="I8" s="247" t="s">
        <v>47</v>
      </c>
      <c r="J8" s="248"/>
      <c r="K8" s="248"/>
      <c r="L8" s="249"/>
      <c r="M8" s="1"/>
      <c r="N8" s="1"/>
    </row>
    <row r="9" spans="1:26" s="102" customFormat="1" ht="20.25" thickBot="1">
      <c r="A9" s="4" t="s">
        <v>0</v>
      </c>
      <c r="B9" s="5" t="s">
        <v>9</v>
      </c>
      <c r="C9" s="5" t="s">
        <v>21</v>
      </c>
      <c r="D9" s="4" t="s">
        <v>1</v>
      </c>
      <c r="E9" s="109" t="s">
        <v>2</v>
      </c>
      <c r="F9" s="109" t="s">
        <v>3</v>
      </c>
      <c r="G9" s="109" t="s">
        <v>4</v>
      </c>
      <c r="H9" s="109" t="s">
        <v>5</v>
      </c>
      <c r="I9" s="110" t="s">
        <v>2</v>
      </c>
      <c r="J9" s="110" t="s">
        <v>3</v>
      </c>
      <c r="K9" s="110" t="s">
        <v>4</v>
      </c>
      <c r="L9" s="110" t="s">
        <v>5</v>
      </c>
      <c r="M9" s="4" t="s">
        <v>45</v>
      </c>
      <c r="N9" s="111" t="s">
        <v>46</v>
      </c>
      <c r="Q9" s="48" t="s">
        <v>23</v>
      </c>
      <c r="R9" s="1"/>
      <c r="S9" s="1"/>
      <c r="T9" s="1"/>
      <c r="U9" s="1"/>
      <c r="V9" s="1"/>
      <c r="W9" s="1"/>
      <c r="X9" s="1"/>
    </row>
    <row r="10" spans="1:26" ht="18.95" customHeight="1" thickBot="1">
      <c r="A10" s="94" t="s">
        <v>74</v>
      </c>
      <c r="B10" s="95" t="s">
        <v>34</v>
      </c>
      <c r="C10" s="96">
        <v>38874</v>
      </c>
      <c r="D10" s="97">
        <v>-1</v>
      </c>
      <c r="E10" s="98">
        <v>39</v>
      </c>
      <c r="F10" s="99">
        <v>37</v>
      </c>
      <c r="G10" s="100">
        <f>SUM(E10:F10)</f>
        <v>76</v>
      </c>
      <c r="H10" s="101">
        <f>SUM(G10-D10)</f>
        <v>77</v>
      </c>
      <c r="I10" s="112">
        <v>39</v>
      </c>
      <c r="J10" s="113">
        <v>35</v>
      </c>
      <c r="K10" s="100">
        <f>SUM(I10:J10)</f>
        <v>74</v>
      </c>
      <c r="L10" s="114">
        <f>+(K10-D10)</f>
        <v>75</v>
      </c>
      <c r="M10" s="115">
        <f>SUM(H10+L10)</f>
        <v>152</v>
      </c>
      <c r="N10" s="365">
        <f>+G10+K10</f>
        <v>150</v>
      </c>
      <c r="O10" s="19" t="s">
        <v>15</v>
      </c>
      <c r="Q10" s="16">
        <f t="shared" ref="Q10:Q29" si="0">J10-D10*0.5</f>
        <v>35.5</v>
      </c>
      <c r="Y10"/>
      <c r="Z10"/>
    </row>
    <row r="11" spans="1:26" ht="18.95" customHeight="1" thickBot="1">
      <c r="A11" s="94" t="s">
        <v>72</v>
      </c>
      <c r="B11" s="95" t="s">
        <v>70</v>
      </c>
      <c r="C11" s="96">
        <v>38884</v>
      </c>
      <c r="D11" s="97">
        <v>-2</v>
      </c>
      <c r="E11" s="98">
        <v>38</v>
      </c>
      <c r="F11" s="99">
        <v>38</v>
      </c>
      <c r="G11" s="100">
        <f>SUM(E11:F11)</f>
        <v>76</v>
      </c>
      <c r="H11" s="101">
        <f>SUM(G11-D11)</f>
        <v>78</v>
      </c>
      <c r="I11" s="112">
        <v>38</v>
      </c>
      <c r="J11" s="113">
        <v>37</v>
      </c>
      <c r="K11" s="100">
        <f>SUM(I11:J11)</f>
        <v>75</v>
      </c>
      <c r="L11" s="114">
        <f>+(K11-D11)</f>
        <v>77</v>
      </c>
      <c r="M11" s="115">
        <f>SUM(H11+L11)</f>
        <v>155</v>
      </c>
      <c r="N11" s="365">
        <f>+G11+K11</f>
        <v>151</v>
      </c>
      <c r="O11" s="19" t="s">
        <v>16</v>
      </c>
      <c r="Q11" s="16">
        <f t="shared" si="0"/>
        <v>38</v>
      </c>
      <c r="Y11"/>
      <c r="Z11"/>
    </row>
    <row r="12" spans="1:26" ht="18.95" customHeight="1">
      <c r="A12" s="94" t="s">
        <v>77</v>
      </c>
      <c r="B12" s="95" t="s">
        <v>78</v>
      </c>
      <c r="C12" s="96">
        <v>39044</v>
      </c>
      <c r="D12" s="97">
        <v>0</v>
      </c>
      <c r="E12" s="98">
        <v>42</v>
      </c>
      <c r="F12" s="99">
        <v>40</v>
      </c>
      <c r="G12" s="100">
        <f>SUM(E12:F12)</f>
        <v>82</v>
      </c>
      <c r="H12" s="101">
        <f>SUM(G12-D12)</f>
        <v>82</v>
      </c>
      <c r="I12" s="112">
        <v>35</v>
      </c>
      <c r="J12" s="113">
        <v>37</v>
      </c>
      <c r="K12" s="100">
        <f>SUM(I12:J12)</f>
        <v>72</v>
      </c>
      <c r="L12" s="114">
        <f>+(K12-D12)</f>
        <v>72</v>
      </c>
      <c r="M12" s="115">
        <f>SUM(H12+L12)</f>
        <v>154</v>
      </c>
      <c r="N12" s="136">
        <f>+G12+K12</f>
        <v>154</v>
      </c>
      <c r="Q12" s="16">
        <f t="shared" si="0"/>
        <v>37</v>
      </c>
      <c r="Y12"/>
      <c r="Z12"/>
    </row>
    <row r="13" spans="1:26" ht="18.95" customHeight="1">
      <c r="A13" s="94" t="s">
        <v>79</v>
      </c>
      <c r="B13" s="95" t="s">
        <v>36</v>
      </c>
      <c r="C13" s="96">
        <v>38833</v>
      </c>
      <c r="D13" s="97">
        <v>1</v>
      </c>
      <c r="E13" s="98">
        <v>39</v>
      </c>
      <c r="F13" s="99">
        <v>40</v>
      </c>
      <c r="G13" s="100">
        <f>SUM(E13:F13)</f>
        <v>79</v>
      </c>
      <c r="H13" s="101">
        <f>SUM(G13-D13)</f>
        <v>78</v>
      </c>
      <c r="I13" s="112">
        <v>39</v>
      </c>
      <c r="J13" s="113">
        <v>36</v>
      </c>
      <c r="K13" s="100">
        <f>SUM(I13:J13)</f>
        <v>75</v>
      </c>
      <c r="L13" s="370">
        <f>+(K13-D13)</f>
        <v>74</v>
      </c>
      <c r="M13" s="115">
        <f>SUM(H13+L13)</f>
        <v>152</v>
      </c>
      <c r="N13" s="136">
        <f>+G13+K13</f>
        <v>154</v>
      </c>
      <c r="Q13" s="16">
        <f t="shared" si="0"/>
        <v>35.5</v>
      </c>
      <c r="Y13"/>
      <c r="Z13"/>
    </row>
    <row r="14" spans="1:26" ht="18.95" customHeight="1">
      <c r="A14" s="94" t="s">
        <v>75</v>
      </c>
      <c r="B14" s="95" t="s">
        <v>39</v>
      </c>
      <c r="C14" s="96">
        <v>39105</v>
      </c>
      <c r="D14" s="97">
        <v>0</v>
      </c>
      <c r="E14" s="98">
        <v>39</v>
      </c>
      <c r="F14" s="99">
        <v>37</v>
      </c>
      <c r="G14" s="100">
        <f>SUM(E14:F14)</f>
        <v>76</v>
      </c>
      <c r="H14" s="101">
        <f>SUM(G14-D14)</f>
        <v>76</v>
      </c>
      <c r="I14" s="112">
        <v>44</v>
      </c>
      <c r="J14" s="113">
        <v>34</v>
      </c>
      <c r="K14" s="100">
        <f>SUM(I14:J14)</f>
        <v>78</v>
      </c>
      <c r="L14" s="114">
        <f>+(K14-D14)</f>
        <v>78</v>
      </c>
      <c r="M14" s="115">
        <f>SUM(H14+L14)</f>
        <v>154</v>
      </c>
      <c r="N14" s="136">
        <f>+G14+K14</f>
        <v>154</v>
      </c>
      <c r="Q14" s="16">
        <f t="shared" si="0"/>
        <v>34</v>
      </c>
      <c r="Y14"/>
      <c r="Z14"/>
    </row>
    <row r="15" spans="1:26" ht="18.95" customHeight="1">
      <c r="A15" s="94" t="s">
        <v>73</v>
      </c>
      <c r="B15" s="95" t="s">
        <v>34</v>
      </c>
      <c r="C15" s="96">
        <v>38888</v>
      </c>
      <c r="D15" s="97">
        <v>-1</v>
      </c>
      <c r="E15" s="98">
        <v>47</v>
      </c>
      <c r="F15" s="99">
        <v>39</v>
      </c>
      <c r="G15" s="100">
        <f>SUM(E15:F15)</f>
        <v>86</v>
      </c>
      <c r="H15" s="101">
        <f>SUM(G15-D15)</f>
        <v>87</v>
      </c>
      <c r="I15" s="112">
        <v>38</v>
      </c>
      <c r="J15" s="113">
        <v>34</v>
      </c>
      <c r="K15" s="100">
        <f>SUM(I15:J15)</f>
        <v>72</v>
      </c>
      <c r="L15" s="114">
        <f>+(K15-D15)</f>
        <v>73</v>
      </c>
      <c r="M15" s="115">
        <f>SUM(H15+L15)</f>
        <v>160</v>
      </c>
      <c r="N15" s="136">
        <f>+G15+K15</f>
        <v>158</v>
      </c>
      <c r="Q15" s="16">
        <f t="shared" si="0"/>
        <v>34.5</v>
      </c>
      <c r="Y15"/>
      <c r="Z15"/>
    </row>
    <row r="16" spans="1:26" ht="18.95" customHeight="1">
      <c r="A16" s="94" t="s">
        <v>80</v>
      </c>
      <c r="B16" s="95" t="s">
        <v>35</v>
      </c>
      <c r="C16" s="96">
        <v>38922</v>
      </c>
      <c r="D16" s="97">
        <v>1</v>
      </c>
      <c r="E16" s="98">
        <v>37</v>
      </c>
      <c r="F16" s="99">
        <v>43</v>
      </c>
      <c r="G16" s="100">
        <f>SUM(E16:F16)</f>
        <v>80</v>
      </c>
      <c r="H16" s="101">
        <f>SUM(G16-D16)</f>
        <v>79</v>
      </c>
      <c r="I16" s="112">
        <v>37</v>
      </c>
      <c r="J16" s="113">
        <v>43</v>
      </c>
      <c r="K16" s="100">
        <f>SUM(I16:J16)</f>
        <v>80</v>
      </c>
      <c r="L16" s="114">
        <f>+(K16-D16)</f>
        <v>79</v>
      </c>
      <c r="M16" s="115">
        <f>SUM(H16+L16)</f>
        <v>158</v>
      </c>
      <c r="N16" s="136">
        <f>+G16+K16</f>
        <v>160</v>
      </c>
      <c r="Q16" s="16">
        <f t="shared" si="0"/>
        <v>42.5</v>
      </c>
      <c r="Y16"/>
      <c r="Z16"/>
    </row>
    <row r="17" spans="1:26" ht="18.95" customHeight="1">
      <c r="A17" s="94" t="s">
        <v>76</v>
      </c>
      <c r="B17" s="95" t="s">
        <v>34</v>
      </c>
      <c r="C17" s="96">
        <v>38715</v>
      </c>
      <c r="D17" s="97">
        <v>0</v>
      </c>
      <c r="E17" s="98">
        <v>43</v>
      </c>
      <c r="F17" s="99">
        <v>42</v>
      </c>
      <c r="G17" s="100">
        <f>SUM(E17:F17)</f>
        <v>85</v>
      </c>
      <c r="H17" s="101">
        <f>SUM(G17-D17)</f>
        <v>85</v>
      </c>
      <c r="I17" s="112">
        <v>39</v>
      </c>
      <c r="J17" s="113">
        <v>41</v>
      </c>
      <c r="K17" s="100">
        <f>SUM(I17:J17)</f>
        <v>80</v>
      </c>
      <c r="L17" s="114">
        <f>+(K17-D17)</f>
        <v>80</v>
      </c>
      <c r="M17" s="115">
        <f>SUM(H17+L17)</f>
        <v>165</v>
      </c>
      <c r="N17" s="136">
        <f>+G17+K17</f>
        <v>165</v>
      </c>
      <c r="Q17" s="16">
        <f t="shared" si="0"/>
        <v>41</v>
      </c>
      <c r="Y17"/>
      <c r="Z17"/>
    </row>
    <row r="18" spans="1:26" ht="18.95" customHeight="1">
      <c r="A18" s="94" t="s">
        <v>81</v>
      </c>
      <c r="B18" s="95" t="s">
        <v>38</v>
      </c>
      <c r="C18" s="96">
        <v>39213</v>
      </c>
      <c r="D18" s="97">
        <v>5</v>
      </c>
      <c r="E18" s="98">
        <v>46</v>
      </c>
      <c r="F18" s="99">
        <v>34</v>
      </c>
      <c r="G18" s="100">
        <f>SUM(E18:F18)</f>
        <v>80</v>
      </c>
      <c r="H18" s="101">
        <f>SUM(G18-D18)</f>
        <v>75</v>
      </c>
      <c r="I18" s="112">
        <v>44</v>
      </c>
      <c r="J18" s="113">
        <v>44</v>
      </c>
      <c r="K18" s="100">
        <f>SUM(I18:J18)</f>
        <v>88</v>
      </c>
      <c r="L18" s="114">
        <f>+(K18-D18)</f>
        <v>83</v>
      </c>
      <c r="M18" s="115">
        <f>SUM(H18+L18)</f>
        <v>158</v>
      </c>
      <c r="N18" s="136">
        <f>+G18+K18</f>
        <v>168</v>
      </c>
      <c r="Q18" s="16">
        <f t="shared" si="0"/>
        <v>41.5</v>
      </c>
      <c r="Y18"/>
      <c r="Z18"/>
    </row>
    <row r="19" spans="1:26" ht="18.95" customHeight="1" thickBot="1">
      <c r="A19" s="94" t="s">
        <v>82</v>
      </c>
      <c r="B19" s="95" t="s">
        <v>36</v>
      </c>
      <c r="C19" s="96">
        <v>38609</v>
      </c>
      <c r="D19" s="97">
        <v>6</v>
      </c>
      <c r="E19" s="98">
        <v>48</v>
      </c>
      <c r="F19" s="99">
        <v>39</v>
      </c>
      <c r="G19" s="100">
        <f>SUM(E19:F19)</f>
        <v>87</v>
      </c>
      <c r="H19" s="101">
        <f>SUM(G19-D19)</f>
        <v>81</v>
      </c>
      <c r="I19" s="112">
        <v>43</v>
      </c>
      <c r="J19" s="113">
        <v>39</v>
      </c>
      <c r="K19" s="100">
        <f>SUM(I19:J19)</f>
        <v>82</v>
      </c>
      <c r="L19" s="114">
        <f>+(K19-D19)</f>
        <v>76</v>
      </c>
      <c r="M19" s="115">
        <f>SUM(H19+L19)</f>
        <v>157</v>
      </c>
      <c r="N19" s="136">
        <f>+G19+K19</f>
        <v>169</v>
      </c>
      <c r="Q19" s="16">
        <f t="shared" si="0"/>
        <v>36</v>
      </c>
      <c r="Y19"/>
      <c r="Z19"/>
    </row>
    <row r="20" spans="1:26" ht="18.95" customHeight="1" thickBot="1">
      <c r="A20" s="94" t="s">
        <v>86</v>
      </c>
      <c r="B20" s="95" t="s">
        <v>87</v>
      </c>
      <c r="C20" s="96">
        <v>38629</v>
      </c>
      <c r="D20" s="97">
        <v>10</v>
      </c>
      <c r="E20" s="98">
        <v>44</v>
      </c>
      <c r="F20" s="99">
        <v>45</v>
      </c>
      <c r="G20" s="100">
        <f>SUM(E20:F20)</f>
        <v>89</v>
      </c>
      <c r="H20" s="101">
        <f>SUM(G20-D20)</f>
        <v>79</v>
      </c>
      <c r="I20" s="112">
        <v>40</v>
      </c>
      <c r="J20" s="113">
        <v>43</v>
      </c>
      <c r="K20" s="100">
        <f>SUM(I20:J20)</f>
        <v>83</v>
      </c>
      <c r="L20" s="370">
        <f>+(K20-D20)</f>
        <v>73</v>
      </c>
      <c r="M20" s="366">
        <f>SUM(H20+L20)</f>
        <v>152</v>
      </c>
      <c r="N20" s="136">
        <f>+G20+K20</f>
        <v>172</v>
      </c>
      <c r="O20" s="23" t="s">
        <v>18</v>
      </c>
      <c r="Q20" s="16">
        <f t="shared" si="0"/>
        <v>38</v>
      </c>
      <c r="Y20"/>
      <c r="Z20"/>
    </row>
    <row r="21" spans="1:26" ht="18.95" customHeight="1">
      <c r="A21" s="94" t="s">
        <v>83</v>
      </c>
      <c r="B21" s="95" t="s">
        <v>37</v>
      </c>
      <c r="C21" s="96">
        <v>38873</v>
      </c>
      <c r="D21" s="97">
        <v>7</v>
      </c>
      <c r="E21" s="98">
        <v>44</v>
      </c>
      <c r="F21" s="99">
        <v>42</v>
      </c>
      <c r="G21" s="100">
        <f>SUM(E21:F21)</f>
        <v>86</v>
      </c>
      <c r="H21" s="101">
        <f>SUM(G21-D21)</f>
        <v>79</v>
      </c>
      <c r="I21" s="112">
        <v>45</v>
      </c>
      <c r="J21" s="113">
        <v>43</v>
      </c>
      <c r="K21" s="100">
        <f>SUM(I21:J21)</f>
        <v>88</v>
      </c>
      <c r="L21" s="114">
        <f>+(K21-D21)</f>
        <v>81</v>
      </c>
      <c r="M21" s="115">
        <f>SUM(H21+L21)</f>
        <v>160</v>
      </c>
      <c r="N21" s="136">
        <f>+G21+K21</f>
        <v>174</v>
      </c>
      <c r="Q21" s="16">
        <f t="shared" si="0"/>
        <v>39.5</v>
      </c>
      <c r="Y21"/>
      <c r="Z21"/>
    </row>
    <row r="22" spans="1:26" ht="18.95" customHeight="1">
      <c r="A22" s="94" t="s">
        <v>85</v>
      </c>
      <c r="B22" s="95" t="s">
        <v>35</v>
      </c>
      <c r="C22" s="96">
        <v>38612</v>
      </c>
      <c r="D22" s="97">
        <v>9</v>
      </c>
      <c r="E22" s="98">
        <v>44</v>
      </c>
      <c r="F22" s="99">
        <v>47</v>
      </c>
      <c r="G22" s="100">
        <f>SUM(E22:F22)</f>
        <v>91</v>
      </c>
      <c r="H22" s="101">
        <f>SUM(G22-D22)</f>
        <v>82</v>
      </c>
      <c r="I22" s="112">
        <v>46</v>
      </c>
      <c r="J22" s="113">
        <v>38</v>
      </c>
      <c r="K22" s="100">
        <f>SUM(I22:J22)</f>
        <v>84</v>
      </c>
      <c r="L22" s="114">
        <f>+(K22-D22)</f>
        <v>75</v>
      </c>
      <c r="M22" s="115">
        <f>SUM(H22+L22)</f>
        <v>157</v>
      </c>
      <c r="N22" s="136">
        <f>+G22+K22</f>
        <v>175</v>
      </c>
      <c r="Q22" s="16">
        <f t="shared" si="0"/>
        <v>33.5</v>
      </c>
      <c r="Y22"/>
      <c r="Z22"/>
    </row>
    <row r="23" spans="1:26" ht="18.95" customHeight="1">
      <c r="A23" s="94" t="s">
        <v>40</v>
      </c>
      <c r="B23" s="95" t="s">
        <v>36</v>
      </c>
      <c r="C23" s="96">
        <v>38848</v>
      </c>
      <c r="D23" s="97">
        <v>8</v>
      </c>
      <c r="E23" s="98">
        <v>47</v>
      </c>
      <c r="F23" s="99">
        <v>42</v>
      </c>
      <c r="G23" s="100">
        <f>SUM(E23:F23)</f>
        <v>89</v>
      </c>
      <c r="H23" s="101">
        <f>SUM(G23-D23)</f>
        <v>81</v>
      </c>
      <c r="I23" s="112">
        <v>44</v>
      </c>
      <c r="J23" s="113">
        <v>42</v>
      </c>
      <c r="K23" s="100">
        <f>SUM(I23:J23)</f>
        <v>86</v>
      </c>
      <c r="L23" s="114">
        <f>+(K23-D23)</f>
        <v>78</v>
      </c>
      <c r="M23" s="115">
        <f>SUM(H23+L23)</f>
        <v>159</v>
      </c>
      <c r="N23" s="136">
        <f>+G23+K23</f>
        <v>175</v>
      </c>
      <c r="Q23" s="16">
        <f t="shared" si="0"/>
        <v>38</v>
      </c>
      <c r="Y23"/>
      <c r="Z23"/>
    </row>
    <row r="24" spans="1:26" ht="18.95" customHeight="1">
      <c r="A24" s="94" t="s">
        <v>88</v>
      </c>
      <c r="B24" s="95" t="s">
        <v>34</v>
      </c>
      <c r="C24" s="96">
        <v>38937</v>
      </c>
      <c r="D24" s="97">
        <v>13</v>
      </c>
      <c r="E24" s="98">
        <v>50</v>
      </c>
      <c r="F24" s="99">
        <v>40</v>
      </c>
      <c r="G24" s="100">
        <f>SUM(E24:F24)</f>
        <v>90</v>
      </c>
      <c r="H24" s="101">
        <f>SUM(G24-D24)</f>
        <v>77</v>
      </c>
      <c r="I24" s="112">
        <v>47</v>
      </c>
      <c r="J24" s="113">
        <v>47</v>
      </c>
      <c r="K24" s="100">
        <f>SUM(I24:J24)</f>
        <v>94</v>
      </c>
      <c r="L24" s="114">
        <f>+(K24-D24)</f>
        <v>81</v>
      </c>
      <c r="M24" s="115">
        <f>SUM(H24+L24)</f>
        <v>158</v>
      </c>
      <c r="N24" s="136">
        <f>+G24+K24</f>
        <v>184</v>
      </c>
      <c r="Q24" s="16">
        <f t="shared" si="0"/>
        <v>40.5</v>
      </c>
      <c r="Y24"/>
      <c r="Z24"/>
    </row>
    <row r="25" spans="1:26" ht="18.95" customHeight="1" thickBot="1">
      <c r="A25" s="94" t="s">
        <v>89</v>
      </c>
      <c r="B25" s="95" t="s">
        <v>37</v>
      </c>
      <c r="C25" s="96">
        <v>38630</v>
      </c>
      <c r="D25" s="97">
        <v>14</v>
      </c>
      <c r="E25" s="98">
        <v>41</v>
      </c>
      <c r="F25" s="99">
        <v>45</v>
      </c>
      <c r="G25" s="100">
        <f>SUM(E25:F25)</f>
        <v>86</v>
      </c>
      <c r="H25" s="101">
        <f>SUM(G25-D25)</f>
        <v>72</v>
      </c>
      <c r="I25" s="112">
        <v>57</v>
      </c>
      <c r="J25" s="113">
        <v>41</v>
      </c>
      <c r="K25" s="100">
        <f>SUM(I25:J25)</f>
        <v>98</v>
      </c>
      <c r="L25" s="114">
        <f>+(K25-D25)</f>
        <v>84</v>
      </c>
      <c r="M25" s="115">
        <f>SUM(H25+L25)</f>
        <v>156</v>
      </c>
      <c r="N25" s="136">
        <f>+G25+K25</f>
        <v>184</v>
      </c>
      <c r="Q25" s="16">
        <f t="shared" si="0"/>
        <v>34</v>
      </c>
      <c r="Y25"/>
      <c r="Z25"/>
    </row>
    <row r="26" spans="1:26" ht="18.95" customHeight="1" thickBot="1">
      <c r="A26" s="94" t="s">
        <v>90</v>
      </c>
      <c r="B26" s="95" t="s">
        <v>34</v>
      </c>
      <c r="C26" s="96">
        <v>39381</v>
      </c>
      <c r="D26" s="97">
        <v>21</v>
      </c>
      <c r="E26" s="98">
        <v>48</v>
      </c>
      <c r="F26" s="99">
        <v>46</v>
      </c>
      <c r="G26" s="100">
        <f>SUM(E26:F26)</f>
        <v>94</v>
      </c>
      <c r="H26" s="101">
        <f>SUM(G26-D26)</f>
        <v>73</v>
      </c>
      <c r="I26" s="112">
        <v>47</v>
      </c>
      <c r="J26" s="113">
        <v>46</v>
      </c>
      <c r="K26" s="100">
        <f>SUM(I26:J26)</f>
        <v>93</v>
      </c>
      <c r="L26" s="114">
        <f>+(K26-D26)</f>
        <v>72</v>
      </c>
      <c r="M26" s="366">
        <f>SUM(H26+L26)</f>
        <v>145</v>
      </c>
      <c r="N26" s="136">
        <f>+G26+K26</f>
        <v>187</v>
      </c>
      <c r="O26" s="23" t="s">
        <v>17</v>
      </c>
      <c r="Q26" s="16">
        <f t="shared" si="0"/>
        <v>35.5</v>
      </c>
      <c r="Y26"/>
      <c r="Z26"/>
    </row>
    <row r="27" spans="1:26" ht="18.95" customHeight="1">
      <c r="A27" s="94" t="s">
        <v>92</v>
      </c>
      <c r="B27" s="95" t="s">
        <v>34</v>
      </c>
      <c r="C27" s="96">
        <v>39442</v>
      </c>
      <c r="D27" s="97">
        <v>38</v>
      </c>
      <c r="E27" s="98">
        <v>58</v>
      </c>
      <c r="F27" s="99">
        <v>58</v>
      </c>
      <c r="G27" s="100">
        <f>SUM(E27:F27)</f>
        <v>116</v>
      </c>
      <c r="H27" s="101">
        <f>SUM(G27-D27)</f>
        <v>78</v>
      </c>
      <c r="I27" s="112">
        <v>54</v>
      </c>
      <c r="J27" s="113">
        <v>61</v>
      </c>
      <c r="K27" s="100">
        <f>SUM(I27:J27)</f>
        <v>115</v>
      </c>
      <c r="L27" s="114">
        <f>+(K27-D27)</f>
        <v>77</v>
      </c>
      <c r="M27" s="115">
        <f>SUM(H27+L27)</f>
        <v>155</v>
      </c>
      <c r="N27" s="136">
        <f>+G27+K27</f>
        <v>231</v>
      </c>
      <c r="Q27" s="16">
        <f t="shared" si="0"/>
        <v>42</v>
      </c>
      <c r="Y27"/>
      <c r="Z27"/>
    </row>
    <row r="28" spans="1:26" ht="18.95" customHeight="1">
      <c r="A28" s="94" t="s">
        <v>91</v>
      </c>
      <c r="B28" s="95" t="s">
        <v>36</v>
      </c>
      <c r="C28" s="96">
        <v>39011</v>
      </c>
      <c r="D28" s="97">
        <v>34</v>
      </c>
      <c r="E28" s="98">
        <v>56</v>
      </c>
      <c r="F28" s="99">
        <v>58</v>
      </c>
      <c r="G28" s="100">
        <f>SUM(E28:F28)</f>
        <v>114</v>
      </c>
      <c r="H28" s="101">
        <f>SUM(G28-D28)</f>
        <v>80</v>
      </c>
      <c r="I28" s="112">
        <v>55</v>
      </c>
      <c r="J28" s="113">
        <v>62</v>
      </c>
      <c r="K28" s="100">
        <f>SUM(I28:J28)</f>
        <v>117</v>
      </c>
      <c r="L28" s="114">
        <f>+(K28-D28)</f>
        <v>83</v>
      </c>
      <c r="M28" s="115">
        <f>SUM(H28+L28)</f>
        <v>163</v>
      </c>
      <c r="N28" s="136">
        <f>+G28+K28</f>
        <v>231</v>
      </c>
      <c r="Q28" s="16">
        <f t="shared" si="0"/>
        <v>45</v>
      </c>
      <c r="Y28"/>
      <c r="Z28"/>
    </row>
    <row r="29" spans="1:26" ht="18.95" customHeight="1" thickBot="1">
      <c r="A29" s="103" t="s">
        <v>84</v>
      </c>
      <c r="B29" s="104" t="s">
        <v>36</v>
      </c>
      <c r="C29" s="105">
        <v>39205</v>
      </c>
      <c r="D29" s="106">
        <v>8</v>
      </c>
      <c r="E29" s="89">
        <v>46</v>
      </c>
      <c r="F29" s="107">
        <v>43</v>
      </c>
      <c r="G29" s="90">
        <f>SUM(E29:F29)</f>
        <v>89</v>
      </c>
      <c r="H29" s="108">
        <f>SUM(G29-D29)</f>
        <v>81</v>
      </c>
      <c r="I29" s="121" t="s">
        <v>10</v>
      </c>
      <c r="J29" s="122" t="s">
        <v>10</v>
      </c>
      <c r="K29" s="246" t="s">
        <v>10</v>
      </c>
      <c r="L29" s="123" t="s">
        <v>10</v>
      </c>
      <c r="M29" s="124" t="s">
        <v>10</v>
      </c>
      <c r="N29" s="242" t="s">
        <v>10</v>
      </c>
      <c r="Y29"/>
      <c r="Z29"/>
    </row>
  </sheetData>
  <sortState xmlns:xlrd2="http://schemas.microsoft.com/office/spreadsheetml/2017/richdata2" ref="A10:N29">
    <sortCondition ref="N10:N29"/>
    <sortCondition ref="K10:K29"/>
    <sortCondition ref="G10:G29"/>
  </sortState>
  <mergeCells count="9">
    <mergeCell ref="E8:H8"/>
    <mergeCell ref="I8:L8"/>
    <mergeCell ref="A1:N1"/>
    <mergeCell ref="A2:N2"/>
    <mergeCell ref="A3:N3"/>
    <mergeCell ref="A4:N4"/>
    <mergeCell ref="A5:N5"/>
    <mergeCell ref="A6:N6"/>
    <mergeCell ref="A7:N7"/>
  </mergeCells>
  <phoneticPr fontId="0" type="noConversion"/>
  <printOptions horizontalCentered="1" verticalCentered="1"/>
  <pageMargins left="0" right="0" top="0" bottom="0" header="0" footer="0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C55"/>
  <sheetViews>
    <sheetView zoomScale="70" zoomScaleNormal="70" workbookViewId="0">
      <selection sqref="A1:N1"/>
    </sheetView>
  </sheetViews>
  <sheetFormatPr baseColWidth="10" defaultRowHeight="18.75"/>
  <cols>
    <col min="1" max="1" width="32.140625" style="1" customWidth="1"/>
    <col min="2" max="2" width="10.140625" style="8" bestFit="1" customWidth="1"/>
    <col min="3" max="3" width="12.42578125" style="8" bestFit="1" customWidth="1"/>
    <col min="4" max="4" width="7.85546875" style="2" bestFit="1" customWidth="1"/>
    <col min="5" max="14" width="6.7109375" style="2" customWidth="1"/>
    <col min="15" max="17" width="11.42578125" style="1" customWidth="1"/>
    <col min="18" max="18" width="19.28515625" style="1" bestFit="1" customWidth="1"/>
    <col min="19" max="19" width="31.42578125" style="1" bestFit="1" customWidth="1"/>
    <col min="20" max="16384" width="11.42578125" style="1"/>
  </cols>
  <sheetData>
    <row r="1" spans="1:24" ht="30.75">
      <c r="A1" s="260" t="str">
        <f>JUV!A1</f>
        <v>VILLA GESELL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</row>
    <row r="2" spans="1:24" ht="23.25">
      <c r="A2" s="261" t="str">
        <f>JUV!A2</f>
        <v>GOLF CLUB</v>
      </c>
      <c r="B2" s="261"/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1"/>
    </row>
    <row r="3" spans="1:24" ht="19.5">
      <c r="A3" s="262" t="s">
        <v>7</v>
      </c>
      <c r="B3" s="262"/>
      <c r="C3" s="262"/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262"/>
    </row>
    <row r="4" spans="1:24" ht="26.25">
      <c r="A4" s="263" t="s">
        <v>11</v>
      </c>
      <c r="B4" s="263"/>
      <c r="C4" s="263"/>
      <c r="D4" s="263"/>
      <c r="E4" s="263"/>
      <c r="F4" s="263"/>
      <c r="G4" s="263"/>
      <c r="H4" s="263"/>
      <c r="I4" s="263"/>
      <c r="J4" s="263"/>
      <c r="K4" s="263"/>
      <c r="L4" s="263"/>
      <c r="M4" s="263"/>
      <c r="N4" s="263"/>
    </row>
    <row r="5" spans="1:24" ht="19.5">
      <c r="A5" s="264" t="str">
        <f>JUV!A5</f>
        <v>CUATRO VUELTAS DE 9 HOYOS MEDAL PLAY</v>
      </c>
      <c r="B5" s="264"/>
      <c r="C5" s="264"/>
      <c r="D5" s="264"/>
      <c r="E5" s="264"/>
      <c r="F5" s="264"/>
      <c r="G5" s="264"/>
      <c r="H5" s="264"/>
      <c r="I5" s="264"/>
      <c r="J5" s="264"/>
      <c r="K5" s="264"/>
      <c r="L5" s="264"/>
      <c r="M5" s="264"/>
      <c r="N5" s="264"/>
    </row>
    <row r="6" spans="1:24" ht="20.25" thickBot="1">
      <c r="A6" s="265" t="str">
        <f>JUV!A6</f>
        <v>SABADO 06 Y DOMINGO 07 DE MAYO DE 2023</v>
      </c>
      <c r="B6" s="265"/>
      <c r="C6" s="265"/>
      <c r="D6" s="265"/>
      <c r="E6" s="265"/>
      <c r="F6" s="265"/>
      <c r="G6" s="265"/>
      <c r="H6" s="265"/>
      <c r="I6" s="265"/>
      <c r="J6" s="265"/>
      <c r="K6" s="265"/>
      <c r="L6" s="265"/>
      <c r="M6" s="265"/>
      <c r="N6" s="265"/>
    </row>
    <row r="7" spans="1:24" ht="20.25" thickBot="1">
      <c r="A7" s="253" t="s">
        <v>57</v>
      </c>
      <c r="B7" s="254"/>
      <c r="C7" s="254"/>
      <c r="D7" s="254"/>
      <c r="E7" s="254"/>
      <c r="F7" s="254"/>
      <c r="G7" s="254"/>
      <c r="H7" s="254"/>
      <c r="I7" s="254"/>
      <c r="J7" s="254"/>
      <c r="K7" s="254"/>
      <c r="L7" s="254"/>
      <c r="M7" s="254"/>
      <c r="N7" s="255"/>
    </row>
    <row r="8" spans="1:24" ht="20.25" thickBot="1">
      <c r="A8" s="118"/>
      <c r="B8" s="119"/>
      <c r="C8" s="119"/>
      <c r="D8" s="119"/>
      <c r="E8" s="256" t="s">
        <v>44</v>
      </c>
      <c r="F8" s="257"/>
      <c r="G8" s="257"/>
      <c r="H8" s="258"/>
      <c r="I8" s="247" t="s">
        <v>47</v>
      </c>
      <c r="J8" s="248"/>
      <c r="K8" s="248"/>
      <c r="L8" s="249"/>
      <c r="M8" s="1"/>
      <c r="N8" s="1"/>
    </row>
    <row r="9" spans="1:24" s="102" customFormat="1" ht="20.25" thickBot="1">
      <c r="A9" s="4" t="s">
        <v>0</v>
      </c>
      <c r="B9" s="5" t="s">
        <v>9</v>
      </c>
      <c r="C9" s="5" t="s">
        <v>21</v>
      </c>
      <c r="D9" s="4" t="s">
        <v>1</v>
      </c>
      <c r="E9" s="109" t="s">
        <v>2</v>
      </c>
      <c r="F9" s="109" t="s">
        <v>3</v>
      </c>
      <c r="G9" s="109" t="s">
        <v>4</v>
      </c>
      <c r="H9" s="109" t="s">
        <v>5</v>
      </c>
      <c r="I9" s="110" t="s">
        <v>2</v>
      </c>
      <c r="J9" s="110" t="s">
        <v>3</v>
      </c>
      <c r="K9" s="110" t="s">
        <v>4</v>
      </c>
      <c r="L9" s="110" t="s">
        <v>5</v>
      </c>
      <c r="M9" s="4" t="s">
        <v>45</v>
      </c>
      <c r="N9" s="111" t="s">
        <v>46</v>
      </c>
      <c r="Q9" s="48" t="s">
        <v>23</v>
      </c>
    </row>
    <row r="10" spans="1:24" ht="20.25" thickBot="1">
      <c r="A10" s="139" t="s">
        <v>93</v>
      </c>
      <c r="B10" s="95" t="s">
        <v>37</v>
      </c>
      <c r="C10" s="96">
        <v>40163</v>
      </c>
      <c r="D10" s="97">
        <v>4</v>
      </c>
      <c r="E10" s="98">
        <v>41</v>
      </c>
      <c r="F10" s="99">
        <v>38</v>
      </c>
      <c r="G10" s="100">
        <f>SUM(E10:F10)</f>
        <v>79</v>
      </c>
      <c r="H10" s="101">
        <f>SUM(G10-D10)</f>
        <v>75</v>
      </c>
      <c r="I10" s="112">
        <v>36</v>
      </c>
      <c r="J10" s="113">
        <v>36</v>
      </c>
      <c r="K10" s="100">
        <f>SUM(I10:J10)</f>
        <v>72</v>
      </c>
      <c r="L10" s="114">
        <f>+(K10-D10)</f>
        <v>68</v>
      </c>
      <c r="M10" s="115">
        <f>SUM(H10+L10)</f>
        <v>143</v>
      </c>
      <c r="N10" s="365">
        <f>+G10+K10</f>
        <v>151</v>
      </c>
      <c r="O10" s="19" t="s">
        <v>15</v>
      </c>
      <c r="Q10" s="16">
        <f t="shared" ref="Q10:Q38" si="0">J10-D10*0.5</f>
        <v>34</v>
      </c>
      <c r="R10" s="181"/>
      <c r="S10" s="181"/>
      <c r="T10" s="181"/>
      <c r="U10" s="181"/>
      <c r="V10" s="181"/>
      <c r="W10" s="181"/>
      <c r="X10" s="181"/>
    </row>
    <row r="11" spans="1:24" ht="20.25" thickBot="1">
      <c r="A11" s="139" t="s">
        <v>99</v>
      </c>
      <c r="B11" s="95" t="s">
        <v>70</v>
      </c>
      <c r="C11" s="96">
        <v>39689</v>
      </c>
      <c r="D11" s="97">
        <v>9</v>
      </c>
      <c r="E11" s="98">
        <v>37</v>
      </c>
      <c r="F11" s="99">
        <v>41</v>
      </c>
      <c r="G11" s="100">
        <f>SUM(E11:F11)</f>
        <v>78</v>
      </c>
      <c r="H11" s="101">
        <f>SUM(G11-D11)</f>
        <v>69</v>
      </c>
      <c r="I11" s="112">
        <v>41</v>
      </c>
      <c r="J11" s="113">
        <v>38</v>
      </c>
      <c r="K11" s="100">
        <f>SUM(I11:J11)</f>
        <v>79</v>
      </c>
      <c r="L11" s="114">
        <f>+(K11-D11)</f>
        <v>70</v>
      </c>
      <c r="M11" s="115">
        <f>SUM(H11+L11)</f>
        <v>139</v>
      </c>
      <c r="N11" s="365">
        <f>+G11+K11</f>
        <v>157</v>
      </c>
      <c r="O11" s="19" t="s">
        <v>16</v>
      </c>
      <c r="Q11" s="16">
        <f t="shared" si="0"/>
        <v>33.5</v>
      </c>
      <c r="R11" s="181"/>
      <c r="S11" s="181"/>
      <c r="T11" s="181"/>
      <c r="U11" s="181"/>
      <c r="V11" s="181"/>
      <c r="W11" s="181"/>
      <c r="X11" s="181"/>
    </row>
    <row r="12" spans="1:24" ht="19.5">
      <c r="A12" s="139" t="s">
        <v>96</v>
      </c>
      <c r="B12" s="95" t="s">
        <v>37</v>
      </c>
      <c r="C12" s="96">
        <v>39699</v>
      </c>
      <c r="D12" s="97">
        <v>8</v>
      </c>
      <c r="E12" s="98">
        <v>43</v>
      </c>
      <c r="F12" s="99">
        <v>39</v>
      </c>
      <c r="G12" s="100">
        <f>SUM(E12:F12)</f>
        <v>82</v>
      </c>
      <c r="H12" s="101">
        <f>SUM(G12-D12)</f>
        <v>74</v>
      </c>
      <c r="I12" s="112">
        <v>43</v>
      </c>
      <c r="J12" s="113">
        <v>39</v>
      </c>
      <c r="K12" s="100">
        <f>SUM(I12:J12)</f>
        <v>82</v>
      </c>
      <c r="L12" s="114">
        <f>+(K12-D12)</f>
        <v>74</v>
      </c>
      <c r="M12" s="115">
        <f>SUM(H12+L12)</f>
        <v>148</v>
      </c>
      <c r="N12" s="136">
        <f>+G12+K12</f>
        <v>164</v>
      </c>
      <c r="Q12" s="16">
        <f t="shared" si="0"/>
        <v>35</v>
      </c>
      <c r="R12" s="181"/>
      <c r="S12" s="181"/>
      <c r="T12" s="181"/>
      <c r="U12" s="181"/>
      <c r="V12" s="181"/>
      <c r="W12" s="181"/>
      <c r="X12" s="181"/>
    </row>
    <row r="13" spans="1:24" ht="19.5">
      <c r="A13" s="139" t="s">
        <v>94</v>
      </c>
      <c r="B13" s="95" t="s">
        <v>36</v>
      </c>
      <c r="C13" s="96">
        <v>39770</v>
      </c>
      <c r="D13" s="97">
        <v>4</v>
      </c>
      <c r="E13" s="98">
        <v>41</v>
      </c>
      <c r="F13" s="99">
        <v>45</v>
      </c>
      <c r="G13" s="100">
        <f>SUM(E13:F13)</f>
        <v>86</v>
      </c>
      <c r="H13" s="101">
        <f>SUM(G13-D13)</f>
        <v>82</v>
      </c>
      <c r="I13" s="112">
        <v>38</v>
      </c>
      <c r="J13" s="113">
        <v>41</v>
      </c>
      <c r="K13" s="100">
        <f>SUM(I13:J13)</f>
        <v>79</v>
      </c>
      <c r="L13" s="114">
        <f>+(K13-D13)</f>
        <v>75</v>
      </c>
      <c r="M13" s="115">
        <f>SUM(H13+L13)</f>
        <v>157</v>
      </c>
      <c r="N13" s="136">
        <f>+G13+K13</f>
        <v>165</v>
      </c>
      <c r="Q13" s="16">
        <f t="shared" si="0"/>
        <v>39</v>
      </c>
      <c r="R13" s="181"/>
      <c r="S13" s="181"/>
      <c r="T13" s="181"/>
      <c r="U13" s="181"/>
      <c r="V13" s="181"/>
      <c r="W13" s="181"/>
      <c r="X13" s="181"/>
    </row>
    <row r="14" spans="1:24" ht="19.5">
      <c r="A14" s="139" t="s">
        <v>95</v>
      </c>
      <c r="B14" s="95" t="s">
        <v>37</v>
      </c>
      <c r="C14" s="96">
        <v>39469</v>
      </c>
      <c r="D14" s="97">
        <v>7</v>
      </c>
      <c r="E14" s="98">
        <v>45</v>
      </c>
      <c r="F14" s="99">
        <v>41</v>
      </c>
      <c r="G14" s="100">
        <f>SUM(E14:F14)</f>
        <v>86</v>
      </c>
      <c r="H14" s="101">
        <f>SUM(G14-D14)</f>
        <v>79</v>
      </c>
      <c r="I14" s="112">
        <v>39</v>
      </c>
      <c r="J14" s="113">
        <v>42</v>
      </c>
      <c r="K14" s="100">
        <f>SUM(I14:J14)</f>
        <v>81</v>
      </c>
      <c r="L14" s="114">
        <f>+(K14-D14)</f>
        <v>74</v>
      </c>
      <c r="M14" s="115">
        <f>SUM(H14+L14)</f>
        <v>153</v>
      </c>
      <c r="N14" s="136">
        <f>+G14+K14</f>
        <v>167</v>
      </c>
      <c r="Q14" s="16">
        <f t="shared" si="0"/>
        <v>38.5</v>
      </c>
      <c r="R14" s="181"/>
      <c r="S14" s="181"/>
      <c r="T14" s="181"/>
      <c r="U14" s="181"/>
      <c r="V14" s="181"/>
      <c r="W14" s="181"/>
      <c r="X14" s="181"/>
    </row>
    <row r="15" spans="1:24" ht="19.5">
      <c r="A15" s="139" t="s">
        <v>98</v>
      </c>
      <c r="B15" s="95" t="s">
        <v>37</v>
      </c>
      <c r="C15" s="96">
        <v>39791</v>
      </c>
      <c r="D15" s="97">
        <v>9</v>
      </c>
      <c r="E15" s="98">
        <v>44</v>
      </c>
      <c r="F15" s="99">
        <v>41</v>
      </c>
      <c r="G15" s="100">
        <f>SUM(E15:F15)</f>
        <v>85</v>
      </c>
      <c r="H15" s="101">
        <f>SUM(G15-D15)</f>
        <v>76</v>
      </c>
      <c r="I15" s="112">
        <v>38</v>
      </c>
      <c r="J15" s="113">
        <v>45</v>
      </c>
      <c r="K15" s="100">
        <f>SUM(I15:J15)</f>
        <v>83</v>
      </c>
      <c r="L15" s="114">
        <f>+(K15-D15)</f>
        <v>74</v>
      </c>
      <c r="M15" s="115">
        <f>SUM(H15+L15)</f>
        <v>150</v>
      </c>
      <c r="N15" s="136">
        <f>+G15+K15</f>
        <v>168</v>
      </c>
      <c r="Q15" s="16">
        <f t="shared" si="0"/>
        <v>40.5</v>
      </c>
      <c r="R15" s="181"/>
      <c r="S15" s="181"/>
      <c r="T15" s="181"/>
      <c r="U15" s="181"/>
      <c r="V15" s="181"/>
      <c r="W15" s="181"/>
      <c r="X15" s="181"/>
    </row>
    <row r="16" spans="1:24" ht="19.5">
      <c r="A16" s="139" t="s">
        <v>97</v>
      </c>
      <c r="B16" s="95" t="s">
        <v>34</v>
      </c>
      <c r="C16" s="96">
        <v>40007</v>
      </c>
      <c r="D16" s="97">
        <v>8</v>
      </c>
      <c r="E16" s="98">
        <v>42</v>
      </c>
      <c r="F16" s="99">
        <v>43</v>
      </c>
      <c r="G16" s="100">
        <f>SUM(E16:F16)</f>
        <v>85</v>
      </c>
      <c r="H16" s="101">
        <f>SUM(G16-D16)</f>
        <v>77</v>
      </c>
      <c r="I16" s="112">
        <v>47</v>
      </c>
      <c r="J16" s="113">
        <v>39</v>
      </c>
      <c r="K16" s="100">
        <f>SUM(I16:J16)</f>
        <v>86</v>
      </c>
      <c r="L16" s="114">
        <f>+(K16-D16)</f>
        <v>78</v>
      </c>
      <c r="M16" s="115">
        <f>SUM(H16+L16)</f>
        <v>155</v>
      </c>
      <c r="N16" s="136">
        <f>+G16+K16</f>
        <v>171</v>
      </c>
      <c r="Q16" s="16">
        <f t="shared" si="0"/>
        <v>35</v>
      </c>
      <c r="R16" s="181"/>
      <c r="S16" s="181"/>
      <c r="T16" s="181"/>
      <c r="U16" s="181"/>
      <c r="V16" s="181"/>
      <c r="W16" s="181"/>
      <c r="X16" s="181"/>
    </row>
    <row r="17" spans="1:24" ht="19.5">
      <c r="A17" s="139" t="s">
        <v>41</v>
      </c>
      <c r="B17" s="95" t="s">
        <v>36</v>
      </c>
      <c r="C17" s="96">
        <v>39755</v>
      </c>
      <c r="D17" s="97">
        <v>13</v>
      </c>
      <c r="E17" s="98">
        <v>44</v>
      </c>
      <c r="F17" s="99">
        <v>45</v>
      </c>
      <c r="G17" s="100">
        <f>SUM(E17:F17)</f>
        <v>89</v>
      </c>
      <c r="H17" s="101">
        <f>SUM(G17-D17)</f>
        <v>76</v>
      </c>
      <c r="I17" s="112">
        <v>46</v>
      </c>
      <c r="J17" s="113">
        <v>41</v>
      </c>
      <c r="K17" s="100">
        <f>SUM(I17:J17)</f>
        <v>87</v>
      </c>
      <c r="L17" s="114">
        <f>+(K17-D17)</f>
        <v>74</v>
      </c>
      <c r="M17" s="115">
        <f>SUM(H17+L17)</f>
        <v>150</v>
      </c>
      <c r="N17" s="136">
        <f>+G17+K17</f>
        <v>176</v>
      </c>
      <c r="Q17" s="16">
        <f t="shared" si="0"/>
        <v>34.5</v>
      </c>
      <c r="R17" s="181"/>
      <c r="S17" s="181"/>
      <c r="T17" s="181"/>
      <c r="U17" s="181"/>
      <c r="V17" s="181"/>
      <c r="W17" s="181"/>
      <c r="X17" s="181"/>
    </row>
    <row r="18" spans="1:24" ht="19.5">
      <c r="A18" s="139" t="s">
        <v>102</v>
      </c>
      <c r="B18" s="95" t="s">
        <v>36</v>
      </c>
      <c r="C18" s="96">
        <v>39638</v>
      </c>
      <c r="D18" s="97">
        <v>12</v>
      </c>
      <c r="E18" s="98">
        <v>49</v>
      </c>
      <c r="F18" s="99">
        <v>40</v>
      </c>
      <c r="G18" s="100">
        <f>SUM(E18:F18)</f>
        <v>89</v>
      </c>
      <c r="H18" s="101">
        <f>SUM(G18-D18)</f>
        <v>77</v>
      </c>
      <c r="I18" s="112">
        <v>46</v>
      </c>
      <c r="J18" s="113">
        <v>42</v>
      </c>
      <c r="K18" s="100">
        <f>SUM(I18:J18)</f>
        <v>88</v>
      </c>
      <c r="L18" s="114">
        <f>+(K18-D18)</f>
        <v>76</v>
      </c>
      <c r="M18" s="115">
        <f>SUM(H18+L18)</f>
        <v>153</v>
      </c>
      <c r="N18" s="136">
        <f>+G18+K18</f>
        <v>177</v>
      </c>
      <c r="Q18" s="16">
        <f t="shared" si="0"/>
        <v>36</v>
      </c>
      <c r="R18" s="181"/>
      <c r="S18" s="181"/>
      <c r="T18" s="181"/>
      <c r="U18" s="181"/>
      <c r="V18" s="181"/>
      <c r="W18" s="181"/>
      <c r="X18" s="181"/>
    </row>
    <row r="19" spans="1:24" ht="19.5">
      <c r="A19" s="139" t="s">
        <v>100</v>
      </c>
      <c r="B19" s="95" t="s">
        <v>70</v>
      </c>
      <c r="C19" s="96">
        <v>39819</v>
      </c>
      <c r="D19" s="97">
        <v>12</v>
      </c>
      <c r="E19" s="98">
        <v>46</v>
      </c>
      <c r="F19" s="99">
        <v>43</v>
      </c>
      <c r="G19" s="100">
        <f>SUM(E19:F19)</f>
        <v>89</v>
      </c>
      <c r="H19" s="101">
        <f>SUM(G19-D19)</f>
        <v>77</v>
      </c>
      <c r="I19" s="112">
        <v>51</v>
      </c>
      <c r="J19" s="113">
        <v>43</v>
      </c>
      <c r="K19" s="100">
        <f>SUM(I19:J19)</f>
        <v>94</v>
      </c>
      <c r="L19" s="114">
        <f>+(K19-D19)</f>
        <v>82</v>
      </c>
      <c r="M19" s="115">
        <f>SUM(H19+L19)</f>
        <v>159</v>
      </c>
      <c r="N19" s="136">
        <f>+G19+K19</f>
        <v>183</v>
      </c>
      <c r="Q19" s="16">
        <f t="shared" si="0"/>
        <v>37</v>
      </c>
      <c r="R19" s="181"/>
      <c r="S19" s="181"/>
      <c r="T19" s="181"/>
      <c r="U19" s="181"/>
      <c r="V19" s="181"/>
      <c r="W19" s="181"/>
      <c r="X19" s="181"/>
    </row>
    <row r="20" spans="1:24" ht="19.5">
      <c r="A20" s="94" t="s">
        <v>101</v>
      </c>
      <c r="B20" s="95" t="s">
        <v>38</v>
      </c>
      <c r="C20" s="96">
        <v>40532</v>
      </c>
      <c r="D20" s="97">
        <v>12</v>
      </c>
      <c r="E20" s="98">
        <v>45</v>
      </c>
      <c r="F20" s="99">
        <v>44</v>
      </c>
      <c r="G20" s="100">
        <f>SUM(E20:F20)</f>
        <v>89</v>
      </c>
      <c r="H20" s="101">
        <f>SUM(G20-D20)</f>
        <v>77</v>
      </c>
      <c r="I20" s="112">
        <v>48</v>
      </c>
      <c r="J20" s="113">
        <v>46</v>
      </c>
      <c r="K20" s="100">
        <f>SUM(I20:J20)</f>
        <v>94</v>
      </c>
      <c r="L20" s="114">
        <f>+(K20-D20)</f>
        <v>82</v>
      </c>
      <c r="M20" s="115">
        <f>SUM(H20+L20)</f>
        <v>159</v>
      </c>
      <c r="N20" s="136">
        <f>+G20+K20</f>
        <v>183</v>
      </c>
      <c r="Q20" s="16">
        <f t="shared" si="0"/>
        <v>40</v>
      </c>
      <c r="R20" s="181"/>
      <c r="S20" s="181"/>
      <c r="T20" s="181"/>
      <c r="U20" s="181"/>
      <c r="V20" s="181"/>
      <c r="W20" s="181"/>
      <c r="X20" s="181"/>
    </row>
    <row r="21" spans="1:24" ht="19.5">
      <c r="A21" s="139" t="s">
        <v>104</v>
      </c>
      <c r="B21" s="95" t="s">
        <v>34</v>
      </c>
      <c r="C21" s="96">
        <v>39914</v>
      </c>
      <c r="D21" s="97">
        <v>16</v>
      </c>
      <c r="E21" s="98">
        <v>55</v>
      </c>
      <c r="F21" s="99">
        <v>43</v>
      </c>
      <c r="G21" s="100">
        <f>SUM(E21:F21)</f>
        <v>98</v>
      </c>
      <c r="H21" s="101">
        <f>SUM(G21-D21)</f>
        <v>82</v>
      </c>
      <c r="I21" s="112">
        <v>42</v>
      </c>
      <c r="J21" s="113">
        <v>45</v>
      </c>
      <c r="K21" s="100">
        <f>SUM(I21:J21)</f>
        <v>87</v>
      </c>
      <c r="L21" s="114">
        <f>+(K21-D21)</f>
        <v>71</v>
      </c>
      <c r="M21" s="115">
        <f>SUM(H21+L21)</f>
        <v>153</v>
      </c>
      <c r="N21" s="136">
        <f>+G21+K21</f>
        <v>185</v>
      </c>
      <c r="Q21" s="16">
        <f t="shared" si="0"/>
        <v>37</v>
      </c>
      <c r="R21" s="181"/>
      <c r="S21" s="181"/>
      <c r="T21" s="181"/>
      <c r="U21" s="181"/>
      <c r="V21" s="181"/>
      <c r="W21" s="181"/>
      <c r="X21" s="181"/>
    </row>
    <row r="22" spans="1:24" ht="20.25" thickBot="1">
      <c r="A22" s="94" t="s">
        <v>103</v>
      </c>
      <c r="B22" s="95" t="s">
        <v>34</v>
      </c>
      <c r="C22" s="96">
        <v>40413</v>
      </c>
      <c r="D22" s="97">
        <v>13</v>
      </c>
      <c r="E22" s="98">
        <v>49</v>
      </c>
      <c r="F22" s="99">
        <v>48</v>
      </c>
      <c r="G22" s="100">
        <f>SUM(E22:F22)</f>
        <v>97</v>
      </c>
      <c r="H22" s="101">
        <f>SUM(G22-D22)</f>
        <v>84</v>
      </c>
      <c r="I22" s="112">
        <v>43</v>
      </c>
      <c r="J22" s="113">
        <v>45</v>
      </c>
      <c r="K22" s="100">
        <f>SUM(I22:J22)</f>
        <v>88</v>
      </c>
      <c r="L22" s="114">
        <f>+(K22-D22)</f>
        <v>75</v>
      </c>
      <c r="M22" s="115">
        <f>SUM(H22+L22)</f>
        <v>159</v>
      </c>
      <c r="N22" s="136">
        <f>+G22+K22</f>
        <v>185</v>
      </c>
      <c r="Q22" s="16">
        <f t="shared" si="0"/>
        <v>38.5</v>
      </c>
      <c r="R22" s="181"/>
      <c r="S22" s="181"/>
      <c r="T22" s="181"/>
      <c r="U22" s="181"/>
      <c r="V22" s="181"/>
      <c r="W22" s="181"/>
      <c r="X22" s="181"/>
    </row>
    <row r="23" spans="1:24" ht="20.25" thickBot="1">
      <c r="A23" s="139" t="s">
        <v>108</v>
      </c>
      <c r="B23" s="95" t="s">
        <v>70</v>
      </c>
      <c r="C23" s="96">
        <v>39994</v>
      </c>
      <c r="D23" s="97">
        <v>23</v>
      </c>
      <c r="E23" s="98">
        <v>47</v>
      </c>
      <c r="F23" s="99">
        <v>46</v>
      </c>
      <c r="G23" s="100">
        <f>SUM(E23:F23)</f>
        <v>93</v>
      </c>
      <c r="H23" s="101">
        <f>SUM(G23-D23)</f>
        <v>70</v>
      </c>
      <c r="I23" s="112">
        <v>51</v>
      </c>
      <c r="J23" s="113">
        <v>44</v>
      </c>
      <c r="K23" s="100">
        <f>SUM(I23:J23)</f>
        <v>95</v>
      </c>
      <c r="L23" s="114">
        <f>+(K23-D23)</f>
        <v>72</v>
      </c>
      <c r="M23" s="366">
        <f>SUM(H23+L23)</f>
        <v>142</v>
      </c>
      <c r="N23" s="136">
        <f>+G23+K23</f>
        <v>188</v>
      </c>
      <c r="O23" s="23" t="s">
        <v>17</v>
      </c>
      <c r="Q23" s="16">
        <f t="shared" si="0"/>
        <v>32.5</v>
      </c>
      <c r="R23" s="181"/>
      <c r="S23" s="181"/>
      <c r="T23" s="181"/>
      <c r="U23" s="181"/>
      <c r="V23" s="181"/>
      <c r="W23" s="181"/>
      <c r="X23" s="181"/>
    </row>
    <row r="24" spans="1:24" ht="19.5">
      <c r="A24" s="94" t="s">
        <v>109</v>
      </c>
      <c r="B24" s="95" t="s">
        <v>34</v>
      </c>
      <c r="C24" s="96">
        <v>40437</v>
      </c>
      <c r="D24" s="97">
        <v>18</v>
      </c>
      <c r="E24" s="98">
        <v>49</v>
      </c>
      <c r="F24" s="99">
        <v>48</v>
      </c>
      <c r="G24" s="100">
        <f>SUM(E24:F24)</f>
        <v>97</v>
      </c>
      <c r="H24" s="101">
        <f>SUM(G24-D24)</f>
        <v>79</v>
      </c>
      <c r="I24" s="112">
        <v>47</v>
      </c>
      <c r="J24" s="113">
        <v>47</v>
      </c>
      <c r="K24" s="100">
        <f>SUM(I24:J24)</f>
        <v>94</v>
      </c>
      <c r="L24" s="114">
        <f>+(K24-D24)</f>
        <v>76</v>
      </c>
      <c r="M24" s="115">
        <f>SUM(H24+L24)</f>
        <v>155</v>
      </c>
      <c r="N24" s="136">
        <f>+G24+K24</f>
        <v>191</v>
      </c>
      <c r="Q24" s="16">
        <f t="shared" si="0"/>
        <v>38</v>
      </c>
      <c r="R24" s="181"/>
      <c r="S24" s="181"/>
      <c r="T24" s="181"/>
      <c r="U24" s="181"/>
      <c r="V24" s="181"/>
      <c r="W24" s="181"/>
      <c r="X24" s="181"/>
    </row>
    <row r="25" spans="1:24" ht="19.5">
      <c r="A25" s="94" t="s">
        <v>106</v>
      </c>
      <c r="B25" s="95" t="s">
        <v>37</v>
      </c>
      <c r="C25" s="96">
        <v>40766</v>
      </c>
      <c r="D25" s="97">
        <v>19</v>
      </c>
      <c r="E25" s="98">
        <v>46</v>
      </c>
      <c r="F25" s="99">
        <v>44</v>
      </c>
      <c r="G25" s="100">
        <f>SUM(E25:F25)</f>
        <v>90</v>
      </c>
      <c r="H25" s="101">
        <f>SUM(G25-D25)</f>
        <v>71</v>
      </c>
      <c r="I25" s="112">
        <v>53</v>
      </c>
      <c r="J25" s="113">
        <v>48</v>
      </c>
      <c r="K25" s="100">
        <f>SUM(I25:J25)</f>
        <v>101</v>
      </c>
      <c r="L25" s="114">
        <f>+(K25-D25)</f>
        <v>82</v>
      </c>
      <c r="M25" s="115">
        <f>SUM(H25+L25)</f>
        <v>153</v>
      </c>
      <c r="N25" s="136">
        <f>+G25+K25</f>
        <v>191</v>
      </c>
      <c r="Q25" s="16">
        <f t="shared" si="0"/>
        <v>38.5</v>
      </c>
      <c r="R25" s="181"/>
      <c r="S25" s="181"/>
      <c r="T25" s="181"/>
      <c r="U25" s="181"/>
      <c r="V25" s="181"/>
      <c r="W25" s="181"/>
      <c r="X25" s="181"/>
    </row>
    <row r="26" spans="1:24" ht="20.25" thickBot="1">
      <c r="A26" s="94" t="s">
        <v>105</v>
      </c>
      <c r="B26" s="95" t="s">
        <v>38</v>
      </c>
      <c r="C26" s="96">
        <v>40373</v>
      </c>
      <c r="D26" s="97">
        <v>16</v>
      </c>
      <c r="E26" s="98">
        <v>55</v>
      </c>
      <c r="F26" s="99">
        <v>44</v>
      </c>
      <c r="G26" s="100">
        <f>SUM(E26:F26)</f>
        <v>99</v>
      </c>
      <c r="H26" s="101">
        <f>SUM(G26-D26)</f>
        <v>83</v>
      </c>
      <c r="I26" s="112">
        <v>47</v>
      </c>
      <c r="J26" s="113">
        <v>47</v>
      </c>
      <c r="K26" s="100">
        <f>SUM(I26:J26)</f>
        <v>94</v>
      </c>
      <c r="L26" s="114">
        <f>+(K26-D26)</f>
        <v>78</v>
      </c>
      <c r="M26" s="115">
        <f>SUM(H26+L26)</f>
        <v>161</v>
      </c>
      <c r="N26" s="136">
        <f>+G26+K26</f>
        <v>193</v>
      </c>
      <c r="Q26" s="16">
        <f t="shared" si="0"/>
        <v>39</v>
      </c>
      <c r="R26" s="181"/>
      <c r="S26" s="181"/>
      <c r="T26" s="181"/>
      <c r="U26" s="181"/>
      <c r="V26" s="181"/>
      <c r="W26" s="181"/>
      <c r="X26" s="181"/>
    </row>
    <row r="27" spans="1:24" ht="20.25" thickBot="1">
      <c r="A27" s="139" t="s">
        <v>42</v>
      </c>
      <c r="B27" s="95" t="s">
        <v>36</v>
      </c>
      <c r="C27" s="96">
        <v>39785</v>
      </c>
      <c r="D27" s="97">
        <v>27</v>
      </c>
      <c r="E27" s="98">
        <v>49</v>
      </c>
      <c r="F27" s="99">
        <v>53</v>
      </c>
      <c r="G27" s="100">
        <f>SUM(E27:F27)</f>
        <v>102</v>
      </c>
      <c r="H27" s="101">
        <f>SUM(G27-D27)</f>
        <v>75</v>
      </c>
      <c r="I27" s="112">
        <v>53</v>
      </c>
      <c r="J27" s="113">
        <v>43</v>
      </c>
      <c r="K27" s="100">
        <f>SUM(I27:J27)</f>
        <v>96</v>
      </c>
      <c r="L27" s="114">
        <f>+(K27-D27)</f>
        <v>69</v>
      </c>
      <c r="M27" s="366">
        <f>SUM(H27+L27)</f>
        <v>144</v>
      </c>
      <c r="N27" s="136">
        <f>+G27+K27</f>
        <v>198</v>
      </c>
      <c r="O27" s="23" t="s">
        <v>18</v>
      </c>
      <c r="Q27" s="16">
        <f t="shared" si="0"/>
        <v>29.5</v>
      </c>
      <c r="R27" s="181"/>
      <c r="S27" s="181"/>
      <c r="T27" s="181"/>
      <c r="U27" s="181"/>
      <c r="V27" s="181"/>
      <c r="W27" s="181"/>
      <c r="X27" s="181"/>
    </row>
    <row r="28" spans="1:24" ht="19.5">
      <c r="A28" s="139" t="s">
        <v>116</v>
      </c>
      <c r="B28" s="95" t="s">
        <v>117</v>
      </c>
      <c r="C28" s="96">
        <v>39643</v>
      </c>
      <c r="D28" s="97">
        <v>26</v>
      </c>
      <c r="E28" s="98">
        <v>47</v>
      </c>
      <c r="F28" s="99">
        <v>54</v>
      </c>
      <c r="G28" s="100">
        <f>SUM(E28:F28)</f>
        <v>101</v>
      </c>
      <c r="H28" s="101">
        <f>SUM(G28-D28)</f>
        <v>75</v>
      </c>
      <c r="I28" s="112">
        <v>52</v>
      </c>
      <c r="J28" s="113">
        <v>46</v>
      </c>
      <c r="K28" s="100">
        <f>SUM(I28:J28)</f>
        <v>98</v>
      </c>
      <c r="L28" s="114">
        <f>+(K28-D28)</f>
        <v>72</v>
      </c>
      <c r="M28" s="115">
        <f>SUM(H28+L28)</f>
        <v>147</v>
      </c>
      <c r="N28" s="136">
        <f>+G28+K28</f>
        <v>199</v>
      </c>
      <c r="Q28" s="16">
        <f t="shared" si="0"/>
        <v>33</v>
      </c>
      <c r="R28" s="181"/>
      <c r="S28" s="181"/>
      <c r="T28" s="181"/>
      <c r="U28" s="181"/>
      <c r="V28" s="181"/>
      <c r="W28" s="181"/>
      <c r="X28" s="181"/>
    </row>
    <row r="29" spans="1:24" ht="19.5">
      <c r="A29" s="139" t="s">
        <v>114</v>
      </c>
      <c r="B29" s="95" t="s">
        <v>115</v>
      </c>
      <c r="C29" s="96">
        <v>39777</v>
      </c>
      <c r="D29" s="97">
        <v>28</v>
      </c>
      <c r="E29" s="98">
        <v>53</v>
      </c>
      <c r="F29" s="99">
        <v>51</v>
      </c>
      <c r="G29" s="100">
        <f>SUM(E29:F29)</f>
        <v>104</v>
      </c>
      <c r="H29" s="101">
        <f>SUM(G29-D29)</f>
        <v>76</v>
      </c>
      <c r="I29" s="112">
        <v>52</v>
      </c>
      <c r="J29" s="113">
        <v>48</v>
      </c>
      <c r="K29" s="100">
        <f>SUM(I29:J29)</f>
        <v>100</v>
      </c>
      <c r="L29" s="114">
        <f>+(K29-D29)</f>
        <v>72</v>
      </c>
      <c r="M29" s="115">
        <f>SUM(H29+L29)</f>
        <v>148</v>
      </c>
      <c r="N29" s="136">
        <f>+G29+K29</f>
        <v>204</v>
      </c>
      <c r="Q29" s="16">
        <f t="shared" si="0"/>
        <v>34</v>
      </c>
      <c r="R29" s="181"/>
      <c r="S29" s="181"/>
      <c r="T29" s="181"/>
      <c r="U29" s="181"/>
      <c r="V29" s="181"/>
      <c r="W29" s="181"/>
      <c r="X29" s="181"/>
    </row>
    <row r="30" spans="1:24" ht="19.5">
      <c r="A30" s="139" t="s">
        <v>107</v>
      </c>
      <c r="B30" s="95" t="s">
        <v>37</v>
      </c>
      <c r="C30" s="96">
        <v>39774</v>
      </c>
      <c r="D30" s="97">
        <v>20</v>
      </c>
      <c r="E30" s="98">
        <v>52</v>
      </c>
      <c r="F30" s="99">
        <v>55</v>
      </c>
      <c r="G30" s="100">
        <f>SUM(E30:F30)</f>
        <v>107</v>
      </c>
      <c r="H30" s="101">
        <f>SUM(G30-D30)</f>
        <v>87</v>
      </c>
      <c r="I30" s="112">
        <v>54</v>
      </c>
      <c r="J30" s="113">
        <v>46</v>
      </c>
      <c r="K30" s="100">
        <f>SUM(I30:J30)</f>
        <v>100</v>
      </c>
      <c r="L30" s="114">
        <f>+(K30-D30)</f>
        <v>80</v>
      </c>
      <c r="M30" s="115">
        <f>SUM(H30+L30)</f>
        <v>167</v>
      </c>
      <c r="N30" s="136">
        <f>+G30+K30</f>
        <v>207</v>
      </c>
      <c r="Q30" s="16">
        <f t="shared" si="0"/>
        <v>36</v>
      </c>
      <c r="R30" s="181"/>
      <c r="S30" s="181"/>
      <c r="T30" s="181"/>
      <c r="U30" s="181"/>
      <c r="V30" s="181"/>
      <c r="W30" s="181"/>
      <c r="X30" s="181"/>
    </row>
    <row r="31" spans="1:24" ht="19.5">
      <c r="A31" s="94" t="s">
        <v>110</v>
      </c>
      <c r="B31" s="95" t="s">
        <v>34</v>
      </c>
      <c r="C31" s="96">
        <v>40484</v>
      </c>
      <c r="D31" s="97">
        <v>24</v>
      </c>
      <c r="E31" s="98">
        <v>52</v>
      </c>
      <c r="F31" s="99">
        <v>52</v>
      </c>
      <c r="G31" s="100">
        <f>SUM(E31:F31)</f>
        <v>104</v>
      </c>
      <c r="H31" s="101">
        <f>SUM(G31-D31)</f>
        <v>80</v>
      </c>
      <c r="I31" s="112">
        <v>53</v>
      </c>
      <c r="J31" s="113">
        <v>56</v>
      </c>
      <c r="K31" s="100">
        <f>SUM(I31:J31)</f>
        <v>109</v>
      </c>
      <c r="L31" s="114">
        <f>+(K31-D31)</f>
        <v>85</v>
      </c>
      <c r="M31" s="115">
        <f>SUM(H31+L31)</f>
        <v>165</v>
      </c>
      <c r="N31" s="136">
        <f>+G31+K31</f>
        <v>213</v>
      </c>
      <c r="Q31" s="16">
        <f t="shared" si="0"/>
        <v>44</v>
      </c>
      <c r="R31" s="181"/>
      <c r="S31" s="181"/>
      <c r="T31" s="181"/>
      <c r="U31" s="181"/>
      <c r="V31" s="181"/>
      <c r="W31" s="181"/>
      <c r="X31" s="181"/>
    </row>
    <row r="32" spans="1:24" ht="19.5">
      <c r="A32" s="139" t="s">
        <v>51</v>
      </c>
      <c r="B32" s="95" t="s">
        <v>53</v>
      </c>
      <c r="C32" s="96">
        <v>40021</v>
      </c>
      <c r="D32" s="97">
        <v>29</v>
      </c>
      <c r="E32" s="98">
        <v>53</v>
      </c>
      <c r="F32" s="99">
        <v>56</v>
      </c>
      <c r="G32" s="100">
        <f>SUM(E32:F32)</f>
        <v>109</v>
      </c>
      <c r="H32" s="101">
        <f>SUM(G32-D32)</f>
        <v>80</v>
      </c>
      <c r="I32" s="112">
        <v>57</v>
      </c>
      <c r="J32" s="113">
        <v>51</v>
      </c>
      <c r="K32" s="100">
        <f>SUM(I32:J32)</f>
        <v>108</v>
      </c>
      <c r="L32" s="114">
        <f>+(K32-D32)</f>
        <v>79</v>
      </c>
      <c r="M32" s="115">
        <f>SUM(H32+L32)</f>
        <v>159</v>
      </c>
      <c r="N32" s="136">
        <f>+G32+K32</f>
        <v>217</v>
      </c>
      <c r="Q32" s="16">
        <f t="shared" si="0"/>
        <v>36.5</v>
      </c>
      <c r="R32" s="181"/>
      <c r="S32" s="181"/>
      <c r="T32" s="181"/>
      <c r="U32" s="181"/>
      <c r="V32" s="181"/>
      <c r="W32" s="181"/>
      <c r="X32" s="181"/>
    </row>
    <row r="33" spans="1:29" ht="19.5">
      <c r="A33" s="94" t="s">
        <v>111</v>
      </c>
      <c r="B33" s="95" t="s">
        <v>36</v>
      </c>
      <c r="C33" s="96">
        <v>40522</v>
      </c>
      <c r="D33" s="97">
        <v>26</v>
      </c>
      <c r="E33" s="98">
        <v>61</v>
      </c>
      <c r="F33" s="99">
        <v>53</v>
      </c>
      <c r="G33" s="100">
        <f>SUM(E33:F33)</f>
        <v>114</v>
      </c>
      <c r="H33" s="101">
        <f>SUM(G33-D33)</f>
        <v>88</v>
      </c>
      <c r="I33" s="112">
        <v>58</v>
      </c>
      <c r="J33" s="113">
        <v>55</v>
      </c>
      <c r="K33" s="100">
        <f>SUM(I33:J33)</f>
        <v>113</v>
      </c>
      <c r="L33" s="114">
        <f>+(K33-D33)</f>
        <v>87</v>
      </c>
      <c r="M33" s="115">
        <f>SUM(H33+L33)</f>
        <v>175</v>
      </c>
      <c r="N33" s="136">
        <f>+G33+K33</f>
        <v>227</v>
      </c>
      <c r="Q33" s="16">
        <f t="shared" si="0"/>
        <v>42</v>
      </c>
      <c r="R33" s="181"/>
      <c r="S33" s="181"/>
      <c r="T33" s="181"/>
      <c r="U33" s="181"/>
      <c r="V33" s="181"/>
      <c r="W33" s="181"/>
      <c r="X33" s="181"/>
    </row>
    <row r="34" spans="1:29" ht="19.5">
      <c r="A34" s="94" t="s">
        <v>113</v>
      </c>
      <c r="B34" s="95" t="s">
        <v>37</v>
      </c>
      <c r="C34" s="96">
        <v>40430</v>
      </c>
      <c r="D34" s="97"/>
      <c r="E34" s="98" t="s">
        <v>5</v>
      </c>
      <c r="F34" s="99" t="s">
        <v>164</v>
      </c>
      <c r="G34" s="100" t="s">
        <v>27</v>
      </c>
      <c r="H34" s="183" t="s">
        <v>10</v>
      </c>
      <c r="I34" s="112">
        <v>48</v>
      </c>
      <c r="J34" s="113">
        <v>44</v>
      </c>
      <c r="K34" s="100">
        <f>SUM(I34:J34)</f>
        <v>92</v>
      </c>
      <c r="L34" s="114">
        <f>+(K34-D34)</f>
        <v>92</v>
      </c>
      <c r="M34" s="115" t="s">
        <v>10</v>
      </c>
      <c r="N34" s="184" t="s">
        <v>10</v>
      </c>
      <c r="Q34" s="239"/>
      <c r="R34" s="181"/>
      <c r="S34" s="181"/>
      <c r="T34" s="181"/>
      <c r="U34" s="181"/>
      <c r="V34" s="181"/>
      <c r="W34" s="181"/>
      <c r="X34" s="181"/>
    </row>
    <row r="35" spans="1:29" ht="19.5">
      <c r="A35" s="94" t="s">
        <v>112</v>
      </c>
      <c r="B35" s="95" t="s">
        <v>36</v>
      </c>
      <c r="C35" s="96">
        <v>41123</v>
      </c>
      <c r="D35" s="97">
        <v>27</v>
      </c>
      <c r="E35" s="98">
        <v>55</v>
      </c>
      <c r="F35" s="99">
        <v>64</v>
      </c>
      <c r="G35" s="100">
        <f>SUM(E35:F35)</f>
        <v>119</v>
      </c>
      <c r="H35" s="101">
        <f>SUM(G35-D35)</f>
        <v>92</v>
      </c>
      <c r="I35" s="112" t="s">
        <v>10</v>
      </c>
      <c r="J35" s="113" t="s">
        <v>10</v>
      </c>
      <c r="K35" s="190" t="s">
        <v>10</v>
      </c>
      <c r="L35" s="114" t="s">
        <v>10</v>
      </c>
      <c r="M35" s="115" t="s">
        <v>10</v>
      </c>
      <c r="N35" s="184" t="s">
        <v>10</v>
      </c>
      <c r="Q35" s="239"/>
      <c r="R35" s="181"/>
      <c r="S35" s="181"/>
      <c r="T35" s="181"/>
      <c r="U35" s="181"/>
      <c r="V35" s="181"/>
      <c r="W35" s="181"/>
      <c r="X35" s="181"/>
    </row>
    <row r="36" spans="1:29" ht="19.5">
      <c r="A36" s="186" t="s">
        <v>119</v>
      </c>
      <c r="B36" s="95" t="s">
        <v>117</v>
      </c>
      <c r="C36" s="96">
        <v>40469</v>
      </c>
      <c r="D36" s="187" t="s">
        <v>10</v>
      </c>
      <c r="E36" s="188" t="s">
        <v>10</v>
      </c>
      <c r="F36" s="189" t="s">
        <v>10</v>
      </c>
      <c r="G36" s="190" t="s">
        <v>10</v>
      </c>
      <c r="H36" s="183" t="s">
        <v>10</v>
      </c>
      <c r="I36" s="112" t="s">
        <v>10</v>
      </c>
      <c r="J36" s="113" t="s">
        <v>10</v>
      </c>
      <c r="K36" s="190" t="s">
        <v>10</v>
      </c>
      <c r="L36" s="114" t="s">
        <v>10</v>
      </c>
      <c r="M36" s="115" t="s">
        <v>10</v>
      </c>
      <c r="N36" s="184" t="s">
        <v>10</v>
      </c>
      <c r="Q36" s="239"/>
      <c r="R36" s="181"/>
      <c r="S36" s="181"/>
      <c r="T36" s="181"/>
      <c r="U36" s="181"/>
      <c r="V36" s="181"/>
      <c r="W36" s="181"/>
      <c r="X36" s="181"/>
    </row>
    <row r="37" spans="1:29" ht="20.25" thickBot="1">
      <c r="A37" s="369" t="s">
        <v>118</v>
      </c>
      <c r="B37" s="104" t="s">
        <v>39</v>
      </c>
      <c r="C37" s="105">
        <v>39780</v>
      </c>
      <c r="D37" s="106"/>
      <c r="E37" s="89" t="s">
        <v>5</v>
      </c>
      <c r="F37" s="107" t="s">
        <v>164</v>
      </c>
      <c r="G37" s="90" t="s">
        <v>27</v>
      </c>
      <c r="H37" s="185" t="s">
        <v>10</v>
      </c>
      <c r="I37" s="121" t="s">
        <v>10</v>
      </c>
      <c r="J37" s="122" t="s">
        <v>10</v>
      </c>
      <c r="K37" s="246" t="s">
        <v>10</v>
      </c>
      <c r="L37" s="123" t="s">
        <v>10</v>
      </c>
      <c r="M37" s="124" t="s">
        <v>10</v>
      </c>
      <c r="N37" s="242" t="s">
        <v>10</v>
      </c>
      <c r="Q37" s="239"/>
      <c r="R37" s="181"/>
      <c r="S37" s="181"/>
      <c r="T37" s="181"/>
      <c r="U37" s="181"/>
      <c r="V37" s="181"/>
      <c r="W37" s="181"/>
      <c r="X37" s="181"/>
    </row>
    <row r="38" spans="1:29" ht="20.25" thickBot="1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Q38" s="239"/>
      <c r="R38" s="181"/>
      <c r="S38" s="181"/>
      <c r="T38" s="181"/>
      <c r="U38" s="181"/>
      <c r="V38" s="181"/>
      <c r="W38" s="181"/>
      <c r="X38" s="181"/>
    </row>
    <row r="39" spans="1:29" ht="20.25" thickBot="1">
      <c r="A39" s="253" t="s">
        <v>58</v>
      </c>
      <c r="B39" s="254"/>
      <c r="C39" s="254"/>
      <c r="D39" s="254"/>
      <c r="E39" s="254"/>
      <c r="F39" s="254"/>
      <c r="G39" s="254"/>
      <c r="H39" s="254"/>
      <c r="I39" s="254"/>
      <c r="J39" s="254"/>
      <c r="K39" s="254"/>
      <c r="L39" s="254"/>
      <c r="M39" s="254"/>
      <c r="N39" s="255"/>
      <c r="R39" s="181"/>
      <c r="S39" s="181"/>
      <c r="T39" s="181"/>
      <c r="U39" s="181"/>
      <c r="V39" s="181"/>
      <c r="W39" s="181"/>
      <c r="X39" s="181"/>
    </row>
    <row r="40" spans="1:29" ht="20.25" thickBot="1">
      <c r="A40" s="118"/>
      <c r="B40" s="119"/>
      <c r="C40" s="119"/>
      <c r="D40" s="119"/>
      <c r="E40" s="256" t="s">
        <v>44</v>
      </c>
      <c r="F40" s="257"/>
      <c r="G40" s="257"/>
      <c r="H40" s="258"/>
      <c r="I40" s="247" t="s">
        <v>47</v>
      </c>
      <c r="J40" s="248"/>
      <c r="K40" s="248"/>
      <c r="L40" s="249"/>
      <c r="M40" s="119"/>
      <c r="N40" s="120"/>
      <c r="R40" s="181"/>
      <c r="S40" s="181"/>
      <c r="T40" s="181"/>
      <c r="U40" s="181"/>
      <c r="V40" s="181"/>
      <c r="W40" s="181"/>
      <c r="X40" s="181"/>
      <c r="Y40" s="181"/>
      <c r="Z40" s="181"/>
      <c r="AA40" s="181"/>
      <c r="AB40" s="181"/>
      <c r="AC40" s="181"/>
    </row>
    <row r="41" spans="1:29" s="102" customFormat="1" ht="20.25" thickBot="1">
      <c r="A41" s="4" t="s">
        <v>6</v>
      </c>
      <c r="B41" s="5" t="s">
        <v>9</v>
      </c>
      <c r="C41" s="5" t="s">
        <v>21</v>
      </c>
      <c r="D41" s="4" t="s">
        <v>1</v>
      </c>
      <c r="E41" s="109" t="s">
        <v>2</v>
      </c>
      <c r="F41" s="109" t="s">
        <v>3</v>
      </c>
      <c r="G41" s="109" t="s">
        <v>4</v>
      </c>
      <c r="H41" s="109" t="s">
        <v>5</v>
      </c>
      <c r="I41" s="110" t="s">
        <v>2</v>
      </c>
      <c r="J41" s="110" t="s">
        <v>3</v>
      </c>
      <c r="K41" s="110" t="s">
        <v>4</v>
      </c>
      <c r="L41" s="110" t="s">
        <v>5</v>
      </c>
      <c r="M41" s="4" t="s">
        <v>45</v>
      </c>
      <c r="N41" s="111" t="s">
        <v>46</v>
      </c>
      <c r="Q41" s="48" t="s">
        <v>23</v>
      </c>
      <c r="R41" s="181"/>
      <c r="S41" s="181"/>
      <c r="T41" s="181"/>
      <c r="U41" s="181"/>
      <c r="V41" s="181"/>
      <c r="W41" s="181"/>
      <c r="X41" s="181"/>
      <c r="Y41" s="181"/>
      <c r="Z41" s="181"/>
      <c r="AA41" s="181"/>
      <c r="AB41" s="181"/>
      <c r="AC41" s="181"/>
    </row>
    <row r="42" spans="1:29" ht="20.25" thickBot="1">
      <c r="A42" s="94" t="s">
        <v>126</v>
      </c>
      <c r="B42" s="95" t="s">
        <v>36</v>
      </c>
      <c r="C42" s="96">
        <v>39932</v>
      </c>
      <c r="D42" s="187">
        <v>6</v>
      </c>
      <c r="E42" s="188">
        <v>41</v>
      </c>
      <c r="F42" s="189">
        <v>41</v>
      </c>
      <c r="G42" s="190">
        <f>SUM(E42:F42)</f>
        <v>82</v>
      </c>
      <c r="H42" s="183">
        <f>SUM(G42-D42)</f>
        <v>76</v>
      </c>
      <c r="I42" s="112">
        <v>44</v>
      </c>
      <c r="J42" s="113">
        <v>39</v>
      </c>
      <c r="K42" s="100">
        <f>SUM(I42:J42)</f>
        <v>83</v>
      </c>
      <c r="L42" s="114">
        <f>+(K42-D42)</f>
        <v>77</v>
      </c>
      <c r="M42" s="115">
        <f>SUM(H42+L42)</f>
        <v>153</v>
      </c>
      <c r="N42" s="365">
        <f>+G42+K42</f>
        <v>165</v>
      </c>
      <c r="O42" s="116" t="s">
        <v>15</v>
      </c>
      <c r="Q42" s="16">
        <f t="shared" ref="Q42:Q49" si="1">J42-D42*0.5</f>
        <v>36</v>
      </c>
      <c r="R42" s="181"/>
      <c r="S42" s="181"/>
      <c r="T42" s="181"/>
      <c r="U42" s="181"/>
      <c r="V42" s="181"/>
      <c r="W42" s="181"/>
      <c r="X42" s="181"/>
      <c r="Y42" s="181"/>
      <c r="Z42" s="181"/>
      <c r="AA42" s="181"/>
      <c r="AB42" s="181"/>
      <c r="AC42" s="181"/>
    </row>
    <row r="43" spans="1:29" ht="20.25" thickBot="1">
      <c r="A43" s="94" t="s">
        <v>129</v>
      </c>
      <c r="B43" s="95" t="s">
        <v>39</v>
      </c>
      <c r="C43" s="96">
        <v>39930</v>
      </c>
      <c r="D43" s="97">
        <v>22</v>
      </c>
      <c r="E43" s="98">
        <v>46</v>
      </c>
      <c r="F43" s="99">
        <v>43</v>
      </c>
      <c r="G43" s="100">
        <f>SUM(E43:F43)</f>
        <v>89</v>
      </c>
      <c r="H43" s="183">
        <f>SUM(G43-D43)</f>
        <v>67</v>
      </c>
      <c r="I43" s="112">
        <v>46</v>
      </c>
      <c r="J43" s="113">
        <v>50</v>
      </c>
      <c r="K43" s="100">
        <f>SUM(I43:J43)</f>
        <v>96</v>
      </c>
      <c r="L43" s="114">
        <f>+(K43-D43)</f>
        <v>74</v>
      </c>
      <c r="M43" s="115">
        <f>SUM(H43+L43)</f>
        <v>141</v>
      </c>
      <c r="N43" s="365">
        <f>+G43+K43</f>
        <v>185</v>
      </c>
      <c r="O43" s="116" t="s">
        <v>16</v>
      </c>
      <c r="Q43" s="16">
        <f t="shared" si="1"/>
        <v>39</v>
      </c>
      <c r="R43" s="181"/>
      <c r="S43" s="181"/>
      <c r="T43" s="181"/>
      <c r="U43" s="181"/>
      <c r="V43" s="181"/>
      <c r="W43" s="181"/>
      <c r="X43" s="181"/>
      <c r="Y43" s="181"/>
      <c r="Z43" s="181"/>
      <c r="AA43" s="181"/>
      <c r="AB43" s="181"/>
      <c r="AC43" s="181"/>
    </row>
    <row r="44" spans="1:29" ht="20.25" thickBot="1">
      <c r="A44" s="94" t="s">
        <v>128</v>
      </c>
      <c r="B44" s="95" t="s">
        <v>36</v>
      </c>
      <c r="C44" s="96">
        <v>40616</v>
      </c>
      <c r="D44" s="187">
        <v>21</v>
      </c>
      <c r="E44" s="188">
        <v>47</v>
      </c>
      <c r="F44" s="189">
        <v>56</v>
      </c>
      <c r="G44" s="190">
        <f>SUM(E44:F44)</f>
        <v>103</v>
      </c>
      <c r="H44" s="183">
        <f>SUM(G44-D44)</f>
        <v>82</v>
      </c>
      <c r="I44" s="112">
        <v>49</v>
      </c>
      <c r="J44" s="113">
        <v>48</v>
      </c>
      <c r="K44" s="100">
        <f>SUM(I44:J44)</f>
        <v>97</v>
      </c>
      <c r="L44" s="114">
        <f>+(K44-D44)</f>
        <v>76</v>
      </c>
      <c r="M44" s="366">
        <f>SUM(H44+L44)</f>
        <v>158</v>
      </c>
      <c r="N44" s="136">
        <f>+G44+K44</f>
        <v>200</v>
      </c>
      <c r="O44" s="117" t="s">
        <v>18</v>
      </c>
      <c r="Q44" s="16">
        <f t="shared" si="1"/>
        <v>37.5</v>
      </c>
      <c r="R44" s="181"/>
      <c r="S44" s="181"/>
      <c r="T44" s="181"/>
      <c r="U44" s="181"/>
      <c r="V44" s="181"/>
      <c r="W44" s="181"/>
      <c r="X44" s="181"/>
      <c r="Y44" s="181"/>
      <c r="Z44" s="181"/>
      <c r="AA44" s="181"/>
      <c r="AB44" s="181"/>
      <c r="AC44" s="181"/>
    </row>
    <row r="45" spans="1:29" ht="20.25" thickBot="1">
      <c r="A45" s="94" t="s">
        <v>130</v>
      </c>
      <c r="B45" s="95" t="s">
        <v>70</v>
      </c>
      <c r="C45" s="96">
        <v>40056</v>
      </c>
      <c r="D45" s="187">
        <v>23</v>
      </c>
      <c r="E45" s="188">
        <v>55</v>
      </c>
      <c r="F45" s="189">
        <v>56</v>
      </c>
      <c r="G45" s="190">
        <f>SUM(E45:F45)</f>
        <v>111</v>
      </c>
      <c r="H45" s="183">
        <f>SUM(G45-D45)</f>
        <v>88</v>
      </c>
      <c r="I45" s="112">
        <v>49</v>
      </c>
      <c r="J45" s="113">
        <v>45</v>
      </c>
      <c r="K45" s="100">
        <f>SUM(I45:J45)</f>
        <v>94</v>
      </c>
      <c r="L45" s="114">
        <f>+(K45-D45)</f>
        <v>71</v>
      </c>
      <c r="M45" s="115">
        <f>SUM(H45+L45)</f>
        <v>159</v>
      </c>
      <c r="N45" s="136">
        <f>+G45+K45</f>
        <v>205</v>
      </c>
      <c r="Q45" s="16">
        <f t="shared" si="1"/>
        <v>33.5</v>
      </c>
      <c r="R45" s="181"/>
      <c r="S45" s="181"/>
      <c r="T45" s="181"/>
      <c r="U45" s="181"/>
      <c r="V45" s="181"/>
      <c r="W45" s="181"/>
      <c r="X45" s="181"/>
      <c r="Y45" s="181"/>
      <c r="Z45" s="181"/>
      <c r="AA45" s="181"/>
      <c r="AB45" s="181"/>
      <c r="AC45" s="181"/>
    </row>
    <row r="46" spans="1:29" ht="20.25" thickBot="1">
      <c r="A46" s="94" t="s">
        <v>131</v>
      </c>
      <c r="B46" s="95" t="s">
        <v>36</v>
      </c>
      <c r="C46" s="96">
        <v>40415</v>
      </c>
      <c r="D46" s="97">
        <v>31</v>
      </c>
      <c r="E46" s="98">
        <v>54</v>
      </c>
      <c r="F46" s="99">
        <v>56</v>
      </c>
      <c r="G46" s="100">
        <f>SUM(E46:F46)</f>
        <v>110</v>
      </c>
      <c r="H46" s="183">
        <f>SUM(G46-D46)</f>
        <v>79</v>
      </c>
      <c r="I46" s="112">
        <v>54</v>
      </c>
      <c r="J46" s="113">
        <v>53</v>
      </c>
      <c r="K46" s="100">
        <f>SUM(I46:J46)</f>
        <v>107</v>
      </c>
      <c r="L46" s="114">
        <f>+(K46-D46)</f>
        <v>76</v>
      </c>
      <c r="M46" s="366">
        <f>SUM(H46+L46)</f>
        <v>155</v>
      </c>
      <c r="N46" s="136">
        <f>+G46+K46</f>
        <v>217</v>
      </c>
      <c r="O46" s="117" t="s">
        <v>17</v>
      </c>
      <c r="Q46" s="16">
        <f t="shared" si="1"/>
        <v>37.5</v>
      </c>
      <c r="R46" s="181"/>
      <c r="S46" s="181"/>
      <c r="T46" s="181"/>
      <c r="U46" s="181"/>
      <c r="V46" s="181"/>
      <c r="W46" s="181"/>
      <c r="X46" s="181"/>
      <c r="Y46" s="181"/>
      <c r="Z46" s="181"/>
      <c r="AA46" s="181"/>
      <c r="AB46" s="181"/>
      <c r="AC46" s="181"/>
    </row>
    <row r="47" spans="1:29" ht="19.5">
      <c r="A47" s="94" t="s">
        <v>52</v>
      </c>
      <c r="B47" s="95" t="s">
        <v>39</v>
      </c>
      <c r="C47" s="96">
        <v>40267</v>
      </c>
      <c r="D47" s="187">
        <v>38</v>
      </c>
      <c r="E47" s="188">
        <v>58</v>
      </c>
      <c r="F47" s="189">
        <v>64</v>
      </c>
      <c r="G47" s="190">
        <f>SUM(E47:F47)</f>
        <v>122</v>
      </c>
      <c r="H47" s="183">
        <f>SUM(G47-D47)</f>
        <v>84</v>
      </c>
      <c r="I47" s="112">
        <v>54</v>
      </c>
      <c r="J47" s="113">
        <v>61</v>
      </c>
      <c r="K47" s="100">
        <f>SUM(I47:J47)</f>
        <v>115</v>
      </c>
      <c r="L47" s="114">
        <f>+(K47-D47)</f>
        <v>77</v>
      </c>
      <c r="M47" s="115">
        <f>SUM(H47+L47)</f>
        <v>161</v>
      </c>
      <c r="N47" s="136">
        <f>+G47+K47</f>
        <v>237</v>
      </c>
      <c r="Q47" s="16">
        <f t="shared" si="1"/>
        <v>42</v>
      </c>
      <c r="R47" s="181"/>
      <c r="S47" s="181"/>
      <c r="T47" s="181"/>
      <c r="U47" s="181"/>
      <c r="V47" s="181"/>
      <c r="W47" s="181"/>
      <c r="X47" s="181"/>
      <c r="Y47" s="181"/>
      <c r="Z47" s="181"/>
      <c r="AA47" s="181"/>
      <c r="AB47" s="181"/>
      <c r="AC47" s="181"/>
    </row>
    <row r="48" spans="1:29" ht="19.5">
      <c r="A48" s="94" t="s">
        <v>132</v>
      </c>
      <c r="B48" s="95" t="s">
        <v>38</v>
      </c>
      <c r="C48" s="96">
        <v>40200</v>
      </c>
      <c r="D48" s="97">
        <v>38</v>
      </c>
      <c r="E48" s="98">
        <v>71</v>
      </c>
      <c r="F48" s="99">
        <v>56</v>
      </c>
      <c r="G48" s="100">
        <f>SUM(E48:F48)</f>
        <v>127</v>
      </c>
      <c r="H48" s="183">
        <f>SUM(G48-D48)</f>
        <v>89</v>
      </c>
      <c r="I48" s="112">
        <v>58</v>
      </c>
      <c r="J48" s="113">
        <v>61</v>
      </c>
      <c r="K48" s="100">
        <f>SUM(I48:J48)</f>
        <v>119</v>
      </c>
      <c r="L48" s="114">
        <f>+(K48-D48)</f>
        <v>81</v>
      </c>
      <c r="M48" s="115">
        <f>SUM(H48+L48)</f>
        <v>170</v>
      </c>
      <c r="N48" s="136">
        <f>+G48+K48</f>
        <v>246</v>
      </c>
      <c r="Q48" s="16">
        <f t="shared" si="1"/>
        <v>42</v>
      </c>
      <c r="R48" s="181"/>
      <c r="S48" s="181"/>
      <c r="T48" s="181"/>
      <c r="U48" s="181"/>
      <c r="V48" s="181"/>
      <c r="W48" s="181"/>
      <c r="X48" s="181"/>
      <c r="Y48" s="181"/>
      <c r="Z48" s="181"/>
      <c r="AA48" s="181"/>
      <c r="AB48" s="181"/>
      <c r="AC48" s="181"/>
    </row>
    <row r="49" spans="1:29" ht="20.25" thickBot="1">
      <c r="A49" s="103" t="s">
        <v>127</v>
      </c>
      <c r="B49" s="104" t="s">
        <v>70</v>
      </c>
      <c r="C49" s="105">
        <v>40439</v>
      </c>
      <c r="D49" s="106">
        <v>14</v>
      </c>
      <c r="E49" s="89">
        <v>45</v>
      </c>
      <c r="F49" s="107">
        <v>51</v>
      </c>
      <c r="G49" s="90">
        <f>SUM(E49:F49)</f>
        <v>96</v>
      </c>
      <c r="H49" s="185">
        <f>SUM(G49-D49)</f>
        <v>82</v>
      </c>
      <c r="I49" s="121" t="s">
        <v>10</v>
      </c>
      <c r="J49" s="122" t="s">
        <v>10</v>
      </c>
      <c r="K49" s="246" t="s">
        <v>10</v>
      </c>
      <c r="L49" s="123" t="s">
        <v>10</v>
      </c>
      <c r="M49" s="124" t="s">
        <v>10</v>
      </c>
      <c r="N49" s="242" t="s">
        <v>10</v>
      </c>
      <c r="Q49" s="16" t="e">
        <f t="shared" si="1"/>
        <v>#VALUE!</v>
      </c>
      <c r="R49" s="181"/>
      <c r="S49" s="181"/>
      <c r="T49" s="181"/>
      <c r="U49" s="181"/>
      <c r="V49" s="181"/>
      <c r="W49" s="181"/>
      <c r="X49" s="181"/>
      <c r="Y49" s="181"/>
      <c r="Z49" s="181"/>
      <c r="AA49" s="181"/>
      <c r="AB49" s="181"/>
      <c r="AC49" s="181"/>
    </row>
    <row r="50" spans="1:29" ht="19.5">
      <c r="R50" s="181"/>
      <c r="S50" s="181"/>
      <c r="T50" s="181"/>
      <c r="U50" s="181"/>
      <c r="V50" s="181"/>
      <c r="W50" s="181"/>
      <c r="X50" s="181"/>
      <c r="Y50" s="181"/>
      <c r="Z50" s="181"/>
      <c r="AA50" s="181"/>
      <c r="AB50" s="181"/>
      <c r="AC50" s="181"/>
    </row>
    <row r="51" spans="1:29" ht="19.5">
      <c r="R51" s="181"/>
      <c r="S51" s="181"/>
      <c r="T51" s="181"/>
      <c r="U51" s="181"/>
      <c r="V51" s="181"/>
      <c r="W51" s="181"/>
      <c r="X51" s="181"/>
    </row>
    <row r="52" spans="1:29" ht="19.5">
      <c r="R52" s="181"/>
      <c r="S52" s="181"/>
      <c r="T52" s="181"/>
      <c r="U52" s="181"/>
      <c r="V52" s="181"/>
      <c r="W52" s="181"/>
      <c r="X52" s="181"/>
    </row>
    <row r="53" spans="1:29" ht="19.5">
      <c r="R53" s="181"/>
      <c r="S53" s="181"/>
      <c r="T53" s="181"/>
      <c r="U53" s="181"/>
      <c r="V53" s="181"/>
      <c r="W53" s="181"/>
      <c r="X53" s="181"/>
    </row>
    <row r="54" spans="1:29" ht="19.5">
      <c r="R54" s="181"/>
      <c r="S54" s="181"/>
      <c r="T54" s="181"/>
      <c r="U54" s="181"/>
      <c r="V54" s="181"/>
      <c r="W54" s="181"/>
      <c r="X54" s="181"/>
    </row>
    <row r="55" spans="1:29" ht="19.5">
      <c r="R55" s="181"/>
      <c r="S55" s="181"/>
      <c r="T55" s="181"/>
      <c r="U55" s="181"/>
      <c r="V55" s="181"/>
      <c r="W55" s="181"/>
      <c r="X55" s="181"/>
    </row>
  </sheetData>
  <sortState xmlns:xlrd2="http://schemas.microsoft.com/office/spreadsheetml/2017/richdata2" ref="A42:N49">
    <sortCondition ref="N42:N49"/>
    <sortCondition ref="K42:K49"/>
    <sortCondition ref="G42:G49"/>
  </sortState>
  <mergeCells count="12">
    <mergeCell ref="I8:L8"/>
    <mergeCell ref="E40:H40"/>
    <mergeCell ref="I40:L40"/>
    <mergeCell ref="A1:N1"/>
    <mergeCell ref="A2:N2"/>
    <mergeCell ref="A3:N3"/>
    <mergeCell ref="A4:N4"/>
    <mergeCell ref="A5:N5"/>
    <mergeCell ref="A6:N6"/>
    <mergeCell ref="A7:N7"/>
    <mergeCell ref="A39:N39"/>
    <mergeCell ref="E8:H8"/>
  </mergeCells>
  <phoneticPr fontId="0" type="noConversion"/>
  <printOptions horizontalCentered="1" verticalCentered="1"/>
  <pageMargins left="0" right="0" top="0" bottom="0" header="0" footer="0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21"/>
  <sheetViews>
    <sheetView zoomScale="70" zoomScaleNormal="70" workbookViewId="0">
      <selection sqref="A1:N1"/>
    </sheetView>
  </sheetViews>
  <sheetFormatPr baseColWidth="10" defaultRowHeight="18.75"/>
  <cols>
    <col min="1" max="1" width="32.85546875" style="1" customWidth="1"/>
    <col min="2" max="2" width="8.7109375" style="2" bestFit="1" customWidth="1"/>
    <col min="3" max="3" width="12.42578125" style="2" bestFit="1" customWidth="1"/>
    <col min="4" max="4" width="7.85546875" style="2" bestFit="1" customWidth="1"/>
    <col min="5" max="14" width="6.7109375" style="2" customWidth="1"/>
    <col min="15" max="17" width="11.42578125" style="1" customWidth="1"/>
    <col min="18" max="16384" width="11.42578125" style="1"/>
  </cols>
  <sheetData>
    <row r="1" spans="1:26" ht="30.75">
      <c r="A1" s="260" t="str">
        <f>JUV!A1</f>
        <v>VILLA GESELL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</row>
    <row r="2" spans="1:26" ht="23.25">
      <c r="A2" s="261" t="str">
        <f>JUV!A2</f>
        <v>GOLF CLUB</v>
      </c>
      <c r="B2" s="261"/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1"/>
    </row>
    <row r="3" spans="1:26" ht="19.5">
      <c r="A3" s="262" t="s">
        <v>7</v>
      </c>
      <c r="B3" s="262"/>
      <c r="C3" s="262"/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262"/>
    </row>
    <row r="4" spans="1:26" ht="26.25">
      <c r="A4" s="263" t="s">
        <v>11</v>
      </c>
      <c r="B4" s="263"/>
      <c r="C4" s="263"/>
      <c r="D4" s="263"/>
      <c r="E4" s="263"/>
      <c r="F4" s="263"/>
      <c r="G4" s="263"/>
      <c r="H4" s="263"/>
      <c r="I4" s="263"/>
      <c r="J4" s="263"/>
      <c r="K4" s="263"/>
      <c r="L4" s="263"/>
      <c r="M4" s="263"/>
      <c r="N4" s="263"/>
    </row>
    <row r="5" spans="1:26" ht="19.5">
      <c r="A5" s="264" t="str">
        <f>JUV!A5</f>
        <v>CUATRO VUELTAS DE 9 HOYOS MEDAL PLAY</v>
      </c>
      <c r="B5" s="264"/>
      <c r="C5" s="264"/>
      <c r="D5" s="264"/>
      <c r="E5" s="264"/>
      <c r="F5" s="264"/>
      <c r="G5" s="264"/>
      <c r="H5" s="264"/>
      <c r="I5" s="264"/>
      <c r="J5" s="264"/>
      <c r="K5" s="264"/>
      <c r="L5" s="264"/>
      <c r="M5" s="264"/>
      <c r="N5" s="264"/>
    </row>
    <row r="6" spans="1:26" ht="19.5">
      <c r="A6" s="259" t="str">
        <f>JUV!A6</f>
        <v>SABADO 06 Y DOMINGO 07 DE MAYO DE 2023</v>
      </c>
      <c r="B6" s="259"/>
      <c r="C6" s="259"/>
      <c r="D6" s="259"/>
      <c r="E6" s="259"/>
      <c r="F6" s="259"/>
      <c r="G6" s="259"/>
      <c r="H6" s="259"/>
      <c r="I6" s="259"/>
      <c r="J6" s="259"/>
      <c r="K6" s="259"/>
      <c r="L6" s="259"/>
      <c r="M6" s="259"/>
      <c r="N6" s="259"/>
    </row>
    <row r="7" spans="1:26" ht="20.25" thickBot="1">
      <c r="A7" s="266"/>
      <c r="B7" s="266"/>
      <c r="C7" s="266"/>
      <c r="D7" s="266"/>
      <c r="E7" s="266"/>
      <c r="F7" s="266"/>
      <c r="G7" s="266"/>
      <c r="H7" s="266"/>
      <c r="I7" s="125"/>
      <c r="J7" s="125"/>
      <c r="K7" s="125"/>
      <c r="L7" s="125"/>
      <c r="M7" s="125"/>
      <c r="N7" s="125"/>
    </row>
    <row r="8" spans="1:26" ht="19.5" thickBot="1">
      <c r="A8" s="250" t="s">
        <v>61</v>
      </c>
      <c r="B8" s="251"/>
      <c r="C8" s="251"/>
      <c r="D8" s="251"/>
      <c r="E8" s="251"/>
      <c r="F8" s="251"/>
      <c r="G8" s="251"/>
      <c r="H8" s="251"/>
      <c r="I8" s="251"/>
      <c r="J8" s="251"/>
      <c r="K8" s="251"/>
      <c r="L8" s="251"/>
      <c r="M8" s="251"/>
      <c r="N8" s="252"/>
    </row>
    <row r="9" spans="1:26" ht="20.25" thickBot="1">
      <c r="A9" s="118"/>
      <c r="B9" s="119"/>
      <c r="C9" s="119"/>
      <c r="D9" s="119"/>
      <c r="E9" s="256" t="s">
        <v>44</v>
      </c>
      <c r="F9" s="257"/>
      <c r="G9" s="257"/>
      <c r="H9" s="258"/>
      <c r="I9" s="247" t="s">
        <v>47</v>
      </c>
      <c r="J9" s="248"/>
      <c r="K9" s="248"/>
      <c r="L9" s="249"/>
      <c r="M9" s="1"/>
      <c r="N9" s="1"/>
    </row>
    <row r="10" spans="1:26" s="102" customFormat="1" ht="20.25" thickBot="1">
      <c r="A10" s="4" t="s">
        <v>0</v>
      </c>
      <c r="B10" s="5" t="s">
        <v>9</v>
      </c>
      <c r="C10" s="5" t="s">
        <v>21</v>
      </c>
      <c r="D10" s="4" t="s">
        <v>1</v>
      </c>
      <c r="E10" s="109" t="s">
        <v>2</v>
      </c>
      <c r="F10" s="109" t="s">
        <v>3</v>
      </c>
      <c r="G10" s="109" t="s">
        <v>4</v>
      </c>
      <c r="H10" s="109" t="s">
        <v>5</v>
      </c>
      <c r="I10" s="110" t="s">
        <v>2</v>
      </c>
      <c r="J10" s="110" t="s">
        <v>3</v>
      </c>
      <c r="K10" s="110" t="s">
        <v>4</v>
      </c>
      <c r="L10" s="110" t="s">
        <v>5</v>
      </c>
      <c r="M10" s="4" t="s">
        <v>45</v>
      </c>
      <c r="N10" s="111" t="s">
        <v>46</v>
      </c>
      <c r="Q10" s="48" t="s">
        <v>23</v>
      </c>
    </row>
    <row r="11" spans="1:26" s="3" customFormat="1" ht="20.25" thickBot="1">
      <c r="A11" s="94" t="s">
        <v>101</v>
      </c>
      <c r="B11" s="95" t="s">
        <v>38</v>
      </c>
      <c r="C11" s="96">
        <v>40532</v>
      </c>
      <c r="D11" s="97">
        <v>12</v>
      </c>
      <c r="E11" s="98">
        <v>45</v>
      </c>
      <c r="F11" s="99">
        <v>44</v>
      </c>
      <c r="G11" s="100">
        <f>SUM(E11:F11)</f>
        <v>89</v>
      </c>
      <c r="H11" s="101">
        <f>SUM(G11-D11)</f>
        <v>77</v>
      </c>
      <c r="I11" s="112">
        <v>48</v>
      </c>
      <c r="J11" s="113">
        <v>46</v>
      </c>
      <c r="K11" s="100">
        <f>SUM(I11:J11)</f>
        <v>94</v>
      </c>
      <c r="L11" s="114">
        <f>+(K11-D11)</f>
        <v>82</v>
      </c>
      <c r="M11" s="115">
        <f>SUM(H11+L11)</f>
        <v>159</v>
      </c>
      <c r="N11" s="365">
        <f>+G11+K11</f>
        <v>183</v>
      </c>
      <c r="O11" s="19" t="s">
        <v>15</v>
      </c>
      <c r="Q11" s="16">
        <f t="shared" ref="Q11:Q20" si="0">J11-D11*0.5</f>
        <v>40</v>
      </c>
      <c r="T11" s="1"/>
      <c r="U11" s="1"/>
      <c r="V11" s="1"/>
      <c r="W11" s="1"/>
      <c r="X11" s="1"/>
      <c r="Y11" s="1"/>
      <c r="Z11" s="1"/>
    </row>
    <row r="12" spans="1:26" ht="20.25" thickBot="1">
      <c r="A12" s="94" t="s">
        <v>103</v>
      </c>
      <c r="B12" s="95" t="s">
        <v>34</v>
      </c>
      <c r="C12" s="96">
        <v>40413</v>
      </c>
      <c r="D12" s="97">
        <v>13</v>
      </c>
      <c r="E12" s="98">
        <v>49</v>
      </c>
      <c r="F12" s="99">
        <v>48</v>
      </c>
      <c r="G12" s="100">
        <f>SUM(E12:F12)</f>
        <v>97</v>
      </c>
      <c r="H12" s="101">
        <f>SUM(G12-D12)</f>
        <v>84</v>
      </c>
      <c r="I12" s="112">
        <v>43</v>
      </c>
      <c r="J12" s="113">
        <v>45</v>
      </c>
      <c r="K12" s="100">
        <f>SUM(I12:J12)</f>
        <v>88</v>
      </c>
      <c r="L12" s="114">
        <f>+(K12-D12)</f>
        <v>75</v>
      </c>
      <c r="M12" s="115">
        <f>SUM(H12+L12)</f>
        <v>159</v>
      </c>
      <c r="N12" s="365">
        <f>+G12+K12</f>
        <v>185</v>
      </c>
      <c r="O12" s="19" t="s">
        <v>16</v>
      </c>
      <c r="Q12" s="16">
        <f t="shared" si="0"/>
        <v>38.5</v>
      </c>
      <c r="S12" s="88"/>
      <c r="T12" s="88"/>
      <c r="U12" s="88"/>
      <c r="V12" s="88"/>
      <c r="W12" s="88"/>
      <c r="X12" s="88"/>
    </row>
    <row r="13" spans="1:26" ht="20.25" thickBot="1">
      <c r="A13" s="94" t="s">
        <v>109</v>
      </c>
      <c r="B13" s="95" t="s">
        <v>34</v>
      </c>
      <c r="C13" s="96">
        <v>40437</v>
      </c>
      <c r="D13" s="97">
        <v>18</v>
      </c>
      <c r="E13" s="98">
        <v>49</v>
      </c>
      <c r="F13" s="99">
        <v>48</v>
      </c>
      <c r="G13" s="100">
        <f>SUM(E13:F13)</f>
        <v>97</v>
      </c>
      <c r="H13" s="101">
        <f>SUM(G13-D13)</f>
        <v>79</v>
      </c>
      <c r="I13" s="112">
        <v>47</v>
      </c>
      <c r="J13" s="113">
        <v>47</v>
      </c>
      <c r="K13" s="100">
        <f>SUM(I13:J13)</f>
        <v>94</v>
      </c>
      <c r="L13" s="114">
        <f>+(K13-D13)</f>
        <v>76</v>
      </c>
      <c r="M13" s="366">
        <f>SUM(H13+L13)</f>
        <v>155</v>
      </c>
      <c r="N13" s="136">
        <f>+G13+K13</f>
        <v>191</v>
      </c>
      <c r="O13" s="23" t="s">
        <v>18</v>
      </c>
      <c r="Q13" s="16">
        <f t="shared" si="0"/>
        <v>38</v>
      </c>
      <c r="S13" s="88"/>
      <c r="T13" s="88"/>
      <c r="U13" s="88"/>
      <c r="V13" s="88"/>
      <c r="W13" s="88"/>
      <c r="X13" s="88"/>
    </row>
    <row r="14" spans="1:26" ht="20.25" thickBot="1">
      <c r="A14" s="94" t="s">
        <v>106</v>
      </c>
      <c r="B14" s="95" t="s">
        <v>37</v>
      </c>
      <c r="C14" s="96">
        <v>40766</v>
      </c>
      <c r="D14" s="97">
        <v>19</v>
      </c>
      <c r="E14" s="98">
        <v>46</v>
      </c>
      <c r="F14" s="99">
        <v>44</v>
      </c>
      <c r="G14" s="100">
        <f>SUM(E14:F14)</f>
        <v>90</v>
      </c>
      <c r="H14" s="101">
        <f>SUM(G14-D14)</f>
        <v>71</v>
      </c>
      <c r="I14" s="112">
        <v>53</v>
      </c>
      <c r="J14" s="113">
        <v>48</v>
      </c>
      <c r="K14" s="100">
        <f>SUM(I14:J14)</f>
        <v>101</v>
      </c>
      <c r="L14" s="114">
        <f>+(K14-D14)</f>
        <v>82</v>
      </c>
      <c r="M14" s="366">
        <f>SUM(H14+L14)</f>
        <v>153</v>
      </c>
      <c r="N14" s="136">
        <f>+G14+K14</f>
        <v>191</v>
      </c>
      <c r="O14" s="23" t="s">
        <v>17</v>
      </c>
      <c r="Q14" s="16">
        <f t="shared" si="0"/>
        <v>38.5</v>
      </c>
    </row>
    <row r="15" spans="1:26" ht="19.5">
      <c r="A15" s="94" t="s">
        <v>105</v>
      </c>
      <c r="B15" s="95" t="s">
        <v>38</v>
      </c>
      <c r="C15" s="96">
        <v>40373</v>
      </c>
      <c r="D15" s="97">
        <v>16</v>
      </c>
      <c r="E15" s="98">
        <v>55</v>
      </c>
      <c r="F15" s="99">
        <v>44</v>
      </c>
      <c r="G15" s="100">
        <f>SUM(E15:F15)</f>
        <v>99</v>
      </c>
      <c r="H15" s="101">
        <f>SUM(G15-D15)</f>
        <v>83</v>
      </c>
      <c r="I15" s="112">
        <v>47</v>
      </c>
      <c r="J15" s="113">
        <v>47</v>
      </c>
      <c r="K15" s="100">
        <f>SUM(I15:J15)</f>
        <v>94</v>
      </c>
      <c r="L15" s="114">
        <f>+(K15-D15)</f>
        <v>78</v>
      </c>
      <c r="M15" s="115">
        <f>SUM(H15+L15)</f>
        <v>161</v>
      </c>
      <c r="N15" s="136">
        <f>+G15+K15</f>
        <v>193</v>
      </c>
      <c r="Q15" s="16">
        <f t="shared" si="0"/>
        <v>39</v>
      </c>
    </row>
    <row r="16" spans="1:26" ht="19.5">
      <c r="A16" s="94" t="s">
        <v>110</v>
      </c>
      <c r="B16" s="95" t="s">
        <v>34</v>
      </c>
      <c r="C16" s="96">
        <v>40484</v>
      </c>
      <c r="D16" s="97">
        <v>24</v>
      </c>
      <c r="E16" s="98">
        <v>52</v>
      </c>
      <c r="F16" s="99">
        <v>52</v>
      </c>
      <c r="G16" s="100">
        <f>SUM(E16:F16)</f>
        <v>104</v>
      </c>
      <c r="H16" s="101">
        <f>SUM(G16-D16)</f>
        <v>80</v>
      </c>
      <c r="I16" s="112">
        <v>53</v>
      </c>
      <c r="J16" s="113">
        <v>56</v>
      </c>
      <c r="K16" s="100">
        <f>SUM(I16:J16)</f>
        <v>109</v>
      </c>
      <c r="L16" s="114">
        <f>+(K16-D16)</f>
        <v>85</v>
      </c>
      <c r="M16" s="115">
        <f>SUM(H16+L16)</f>
        <v>165</v>
      </c>
      <c r="N16" s="136">
        <f>+G16+K16</f>
        <v>213</v>
      </c>
      <c r="Q16" s="16">
        <f t="shared" si="0"/>
        <v>44</v>
      </c>
    </row>
    <row r="17" spans="1:17" ht="19.5">
      <c r="A17" s="94" t="s">
        <v>111</v>
      </c>
      <c r="B17" s="95" t="s">
        <v>36</v>
      </c>
      <c r="C17" s="96">
        <v>40522</v>
      </c>
      <c r="D17" s="97">
        <v>26</v>
      </c>
      <c r="E17" s="98">
        <v>61</v>
      </c>
      <c r="F17" s="99">
        <v>53</v>
      </c>
      <c r="G17" s="100">
        <f>SUM(E17:F17)</f>
        <v>114</v>
      </c>
      <c r="H17" s="101">
        <f>SUM(G17-D17)</f>
        <v>88</v>
      </c>
      <c r="I17" s="112">
        <v>58</v>
      </c>
      <c r="J17" s="113">
        <v>55</v>
      </c>
      <c r="K17" s="100">
        <f>SUM(I17:J17)</f>
        <v>113</v>
      </c>
      <c r="L17" s="114">
        <f>+(K17-D17)</f>
        <v>87</v>
      </c>
      <c r="M17" s="115">
        <f>SUM(H17+L17)</f>
        <v>175</v>
      </c>
      <c r="N17" s="136">
        <f>+G17+K17</f>
        <v>227</v>
      </c>
      <c r="Q17" s="16">
        <f t="shared" si="0"/>
        <v>42</v>
      </c>
    </row>
    <row r="18" spans="1:17" ht="19.5">
      <c r="A18" s="94" t="s">
        <v>113</v>
      </c>
      <c r="B18" s="95" t="s">
        <v>37</v>
      </c>
      <c r="C18" s="96">
        <v>40430</v>
      </c>
      <c r="D18" s="97"/>
      <c r="E18" s="98" t="s">
        <v>5</v>
      </c>
      <c r="F18" s="99" t="s">
        <v>164</v>
      </c>
      <c r="G18" s="190" t="s">
        <v>10</v>
      </c>
      <c r="H18" s="183" t="s">
        <v>10</v>
      </c>
      <c r="I18" s="112">
        <v>48</v>
      </c>
      <c r="J18" s="113">
        <v>44</v>
      </c>
      <c r="K18" s="100">
        <f>SUM(I18:J18)</f>
        <v>92</v>
      </c>
      <c r="L18" s="114">
        <f>+(K18-D18)</f>
        <v>92</v>
      </c>
      <c r="M18" s="115" t="s">
        <v>10</v>
      </c>
      <c r="N18" s="184" t="s">
        <v>10</v>
      </c>
      <c r="Q18" s="16">
        <f t="shared" si="0"/>
        <v>44</v>
      </c>
    </row>
    <row r="19" spans="1:17" ht="19.5">
      <c r="A19" s="94" t="s">
        <v>112</v>
      </c>
      <c r="B19" s="95" t="s">
        <v>36</v>
      </c>
      <c r="C19" s="96">
        <v>41123</v>
      </c>
      <c r="D19" s="97">
        <v>27</v>
      </c>
      <c r="E19" s="98">
        <v>55</v>
      </c>
      <c r="F19" s="99">
        <v>64</v>
      </c>
      <c r="G19" s="100">
        <f>SUM(E19:F19)</f>
        <v>119</v>
      </c>
      <c r="H19" s="101">
        <f>SUM(G19-D19)</f>
        <v>92</v>
      </c>
      <c r="I19" s="112" t="s">
        <v>10</v>
      </c>
      <c r="J19" s="113" t="s">
        <v>10</v>
      </c>
      <c r="K19" s="190" t="s">
        <v>10</v>
      </c>
      <c r="L19" s="114" t="s">
        <v>10</v>
      </c>
      <c r="M19" s="115" t="s">
        <v>10</v>
      </c>
      <c r="N19" s="184" t="s">
        <v>10</v>
      </c>
    </row>
    <row r="20" spans="1:17" ht="20.25" thickBot="1">
      <c r="A20" s="361" t="s">
        <v>119</v>
      </c>
      <c r="B20" s="104" t="s">
        <v>117</v>
      </c>
      <c r="C20" s="105">
        <v>40469</v>
      </c>
      <c r="D20" s="362" t="s">
        <v>10</v>
      </c>
      <c r="E20" s="363" t="s">
        <v>10</v>
      </c>
      <c r="F20" s="364" t="s">
        <v>10</v>
      </c>
      <c r="G20" s="246" t="s">
        <v>10</v>
      </c>
      <c r="H20" s="185" t="s">
        <v>10</v>
      </c>
      <c r="I20" s="121" t="s">
        <v>10</v>
      </c>
      <c r="J20" s="122" t="s">
        <v>10</v>
      </c>
      <c r="K20" s="246" t="s">
        <v>10</v>
      </c>
      <c r="L20" s="123" t="s">
        <v>10</v>
      </c>
      <c r="M20" s="124" t="s">
        <v>10</v>
      </c>
      <c r="N20" s="242" t="s">
        <v>10</v>
      </c>
    </row>
    <row r="21" spans="1:17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</sheetData>
  <sortState xmlns:xlrd2="http://schemas.microsoft.com/office/spreadsheetml/2017/richdata2" ref="A11:N20">
    <sortCondition ref="N11:N20"/>
    <sortCondition ref="K11:K20"/>
    <sortCondition ref="G11:G20"/>
  </sortState>
  <mergeCells count="10">
    <mergeCell ref="E9:H9"/>
    <mergeCell ref="I9:L9"/>
    <mergeCell ref="A1:N1"/>
    <mergeCell ref="A8:N8"/>
    <mergeCell ref="A2:N2"/>
    <mergeCell ref="A3:N3"/>
    <mergeCell ref="A4:N4"/>
    <mergeCell ref="A5:N5"/>
    <mergeCell ref="A6:N6"/>
    <mergeCell ref="A7:H7"/>
  </mergeCells>
  <phoneticPr fontId="0" type="noConversion"/>
  <printOptions horizontalCentered="1" verticalCentered="1"/>
  <pageMargins left="0" right="0" top="0" bottom="0" header="0" footer="0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69"/>
  <sheetViews>
    <sheetView zoomScale="70" workbookViewId="0">
      <selection sqref="A1:F1"/>
    </sheetView>
  </sheetViews>
  <sheetFormatPr baseColWidth="10" defaultRowHeight="18.75"/>
  <cols>
    <col min="1" max="1" width="35.85546875" style="1" bestFit="1" customWidth="1"/>
    <col min="2" max="2" width="13.28515625" style="2" customWidth="1"/>
    <col min="3" max="3" width="16" style="2" customWidth="1"/>
    <col min="4" max="6" width="6.7109375" style="2" customWidth="1"/>
    <col min="7" max="7" width="12.42578125" style="61" bestFit="1" customWidth="1"/>
    <col min="8" max="8" width="11.42578125" style="18"/>
    <col min="9" max="16384" width="11.42578125" style="1"/>
  </cols>
  <sheetData>
    <row r="1" spans="1:16" ht="30.75">
      <c r="A1" s="260" t="str">
        <f>JUV!A1</f>
        <v>VILLA GESELL</v>
      </c>
      <c r="B1" s="260"/>
      <c r="C1" s="260"/>
      <c r="D1" s="260"/>
      <c r="E1" s="260"/>
      <c r="F1" s="260"/>
    </row>
    <row r="2" spans="1:16" ht="23.25">
      <c r="A2" s="261" t="str">
        <f>JUV!A2</f>
        <v>GOLF CLUB</v>
      </c>
      <c r="B2" s="261"/>
      <c r="C2" s="261"/>
      <c r="D2" s="261"/>
      <c r="E2" s="261"/>
      <c r="F2" s="261"/>
    </row>
    <row r="3" spans="1:16" ht="19.5">
      <c r="A3" s="262" t="s">
        <v>7</v>
      </c>
      <c r="B3" s="262"/>
      <c r="C3" s="262"/>
      <c r="D3" s="262"/>
      <c r="E3" s="262"/>
      <c r="F3" s="262"/>
    </row>
    <row r="4" spans="1:16" ht="26.25">
      <c r="A4" s="263" t="s">
        <v>12</v>
      </c>
      <c r="B4" s="263"/>
      <c r="C4" s="263"/>
      <c r="D4" s="263"/>
      <c r="E4" s="263"/>
      <c r="F4" s="263"/>
    </row>
    <row r="5" spans="1:16" ht="19.5">
      <c r="A5" s="264" t="s">
        <v>14</v>
      </c>
      <c r="B5" s="264"/>
      <c r="C5" s="264"/>
      <c r="D5" s="264"/>
      <c r="E5" s="264"/>
      <c r="F5" s="264"/>
    </row>
    <row r="6" spans="1:16" ht="19.5">
      <c r="A6" s="259" t="s">
        <v>64</v>
      </c>
      <c r="B6" s="259"/>
      <c r="C6" s="259"/>
      <c r="D6" s="259"/>
      <c r="E6" s="259"/>
      <c r="F6" s="259"/>
    </row>
    <row r="7" spans="1:16" ht="20.25" thickBot="1">
      <c r="A7" s="7"/>
      <c r="B7" s="7"/>
      <c r="C7" s="7"/>
      <c r="D7" s="7"/>
      <c r="E7" s="7"/>
      <c r="F7" s="7"/>
    </row>
    <row r="8" spans="1:16" ht="20.25" thickBot="1">
      <c r="A8" s="267" t="s">
        <v>59</v>
      </c>
      <c r="B8" s="268"/>
      <c r="C8" s="268"/>
      <c r="D8" s="268"/>
      <c r="E8" s="268"/>
      <c r="F8" s="269"/>
    </row>
    <row r="9" spans="1:16" s="3" customFormat="1" ht="20.25" thickBot="1">
      <c r="A9" s="14" t="s">
        <v>0</v>
      </c>
      <c r="B9" s="53" t="s">
        <v>9</v>
      </c>
      <c r="C9" s="53" t="s">
        <v>21</v>
      </c>
      <c r="D9" s="54" t="s">
        <v>1</v>
      </c>
      <c r="E9" s="4" t="s">
        <v>4</v>
      </c>
      <c r="F9" s="4" t="s">
        <v>5</v>
      </c>
      <c r="G9" s="62"/>
      <c r="H9" s="18"/>
      <c r="K9" s="1"/>
      <c r="L9" s="1"/>
      <c r="M9" s="1"/>
      <c r="N9" s="1"/>
      <c r="O9" s="1"/>
      <c r="P9" s="1"/>
    </row>
    <row r="10" spans="1:16" ht="20.25" thickBot="1">
      <c r="A10" s="52" t="s">
        <v>236</v>
      </c>
      <c r="B10" s="28" t="s">
        <v>34</v>
      </c>
      <c r="C10" s="29">
        <v>40323</v>
      </c>
      <c r="D10" s="55">
        <v>0</v>
      </c>
      <c r="E10" s="358">
        <v>47</v>
      </c>
      <c r="F10" s="56">
        <f t="shared" ref="F10:F15" si="0">(E10-D10)</f>
        <v>47</v>
      </c>
      <c r="G10" s="63" t="s">
        <v>25</v>
      </c>
      <c r="J10" s="45"/>
      <c r="K10" s="45"/>
      <c r="L10" s="45"/>
      <c r="M10" s="45"/>
    </row>
    <row r="11" spans="1:16" ht="20.25" thickBot="1">
      <c r="A11" s="52" t="s">
        <v>235</v>
      </c>
      <c r="B11" s="28" t="s">
        <v>34</v>
      </c>
      <c r="C11" s="29">
        <v>40567</v>
      </c>
      <c r="D11" s="55">
        <v>23</v>
      </c>
      <c r="E11" s="358">
        <v>59</v>
      </c>
      <c r="F11" s="56">
        <f t="shared" si="0"/>
        <v>36</v>
      </c>
      <c r="G11" s="63" t="s">
        <v>26</v>
      </c>
    </row>
    <row r="12" spans="1:16" ht="20.25" thickBot="1">
      <c r="A12" s="52" t="s">
        <v>234</v>
      </c>
      <c r="B12" s="28" t="s">
        <v>237</v>
      </c>
      <c r="C12" s="29">
        <v>40395</v>
      </c>
      <c r="D12" s="55">
        <v>0</v>
      </c>
      <c r="E12" s="15">
        <v>60</v>
      </c>
      <c r="F12" s="359">
        <f t="shared" si="0"/>
        <v>60</v>
      </c>
      <c r="G12" s="63" t="s">
        <v>17</v>
      </c>
    </row>
    <row r="13" spans="1:16" ht="19.5">
      <c r="A13" s="52" t="s">
        <v>233</v>
      </c>
      <c r="B13" s="28" t="s">
        <v>237</v>
      </c>
      <c r="C13" s="29">
        <v>40395</v>
      </c>
      <c r="D13" s="55">
        <v>0</v>
      </c>
      <c r="E13" s="15">
        <v>66</v>
      </c>
      <c r="F13" s="56">
        <f t="shared" si="0"/>
        <v>66</v>
      </c>
    </row>
    <row r="14" spans="1:16" ht="19.5">
      <c r="A14" s="52" t="s">
        <v>232</v>
      </c>
      <c r="B14" s="28" t="s">
        <v>237</v>
      </c>
      <c r="C14" s="29">
        <v>40356</v>
      </c>
      <c r="D14" s="55">
        <v>0</v>
      </c>
      <c r="E14" s="15">
        <v>72</v>
      </c>
      <c r="F14" s="56">
        <f t="shared" si="0"/>
        <v>72</v>
      </c>
    </row>
    <row r="15" spans="1:16" ht="20.25" thickBot="1">
      <c r="A15" s="351" t="s">
        <v>231</v>
      </c>
      <c r="B15" s="89" t="s">
        <v>117</v>
      </c>
      <c r="C15" s="349">
        <v>40778</v>
      </c>
      <c r="D15" s="357" t="s">
        <v>10</v>
      </c>
      <c r="E15" s="246" t="s">
        <v>10</v>
      </c>
      <c r="F15" s="353" t="s">
        <v>10</v>
      </c>
    </row>
    <row r="16" spans="1:16">
      <c r="B16" s="1"/>
      <c r="C16" s="1"/>
      <c r="D16" s="1"/>
      <c r="E16" s="1"/>
      <c r="F16" s="1"/>
      <c r="G16" s="1"/>
      <c r="H16" s="1"/>
    </row>
    <row r="17" spans="1:7" ht="20.25" hidden="1" thickBot="1">
      <c r="A17" s="253" t="s">
        <v>60</v>
      </c>
      <c r="B17" s="254"/>
      <c r="C17" s="254"/>
      <c r="D17" s="254"/>
      <c r="E17" s="254"/>
      <c r="F17" s="255"/>
    </row>
    <row r="18" spans="1:7" ht="20.25" hidden="1" thickBot="1">
      <c r="A18" s="14" t="s">
        <v>6</v>
      </c>
      <c r="B18" s="53" t="s">
        <v>9</v>
      </c>
      <c r="C18" s="53" t="s">
        <v>21</v>
      </c>
      <c r="D18" s="54" t="s">
        <v>1</v>
      </c>
      <c r="E18" s="4" t="s">
        <v>4</v>
      </c>
      <c r="F18" s="4" t="s">
        <v>5</v>
      </c>
    </row>
    <row r="19" spans="1:7" ht="20.25" hidden="1" thickBot="1">
      <c r="A19" s="52"/>
      <c r="B19" s="28"/>
      <c r="C19" s="29"/>
      <c r="D19" s="55"/>
      <c r="E19" s="15"/>
      <c r="F19" s="56">
        <f t="shared" ref="F19:F23" si="1">(E19-D19)</f>
        <v>0</v>
      </c>
      <c r="G19" s="63" t="s">
        <v>25</v>
      </c>
    </row>
    <row r="20" spans="1:7" ht="20.25" hidden="1" thickBot="1">
      <c r="A20" s="52"/>
      <c r="B20" s="28"/>
      <c r="C20" s="29"/>
      <c r="D20" s="55"/>
      <c r="E20" s="15"/>
      <c r="F20" s="56">
        <f t="shared" si="1"/>
        <v>0</v>
      </c>
      <c r="G20" s="63" t="s">
        <v>26</v>
      </c>
    </row>
    <row r="21" spans="1:7" ht="20.25" hidden="1" thickBot="1">
      <c r="A21" s="52"/>
      <c r="B21" s="28"/>
      <c r="C21" s="29"/>
      <c r="D21" s="55"/>
      <c r="E21" s="15"/>
      <c r="F21" s="56">
        <f t="shared" si="1"/>
        <v>0</v>
      </c>
    </row>
    <row r="22" spans="1:7" ht="20.25" hidden="1" thickBot="1">
      <c r="A22" s="52"/>
      <c r="B22" s="28"/>
      <c r="C22" s="29"/>
      <c r="D22" s="55"/>
      <c r="E22" s="15"/>
      <c r="F22" s="56">
        <f t="shared" si="1"/>
        <v>0</v>
      </c>
      <c r="G22" s="63" t="s">
        <v>17</v>
      </c>
    </row>
    <row r="23" spans="1:7" ht="19.5" hidden="1">
      <c r="A23" s="52"/>
      <c r="B23" s="28"/>
      <c r="C23" s="29"/>
      <c r="D23" s="55"/>
      <c r="E23" s="15"/>
      <c r="F23" s="56">
        <f t="shared" si="1"/>
        <v>0</v>
      </c>
    </row>
    <row r="24" spans="1:7">
      <c r="F24" s="1"/>
    </row>
    <row r="25" spans="1:7">
      <c r="F25" s="1"/>
    </row>
    <row r="26" spans="1:7">
      <c r="F26" s="1"/>
    </row>
    <row r="27" spans="1:7">
      <c r="F27" s="1"/>
    </row>
    <row r="28" spans="1:7">
      <c r="F28" s="1"/>
    </row>
    <row r="29" spans="1:7">
      <c r="F29" s="1"/>
    </row>
    <row r="30" spans="1:7">
      <c r="F30" s="1"/>
    </row>
    <row r="31" spans="1:7">
      <c r="F31" s="1"/>
    </row>
    <row r="32" spans="1:7">
      <c r="F32" s="1"/>
    </row>
    <row r="33" spans="6:6">
      <c r="F33" s="1"/>
    </row>
    <row r="34" spans="6:6">
      <c r="F34" s="1"/>
    </row>
    <row r="35" spans="6:6">
      <c r="F35" s="1"/>
    </row>
    <row r="36" spans="6:6">
      <c r="F36" s="1"/>
    </row>
    <row r="37" spans="6:6">
      <c r="F37" s="1"/>
    </row>
    <row r="38" spans="6:6">
      <c r="F38" s="1"/>
    </row>
    <row r="39" spans="6:6">
      <c r="F39" s="1"/>
    </row>
    <row r="40" spans="6:6">
      <c r="F40" s="1"/>
    </row>
    <row r="41" spans="6:6">
      <c r="F41" s="1"/>
    </row>
    <row r="42" spans="6:6">
      <c r="F42" s="1"/>
    </row>
    <row r="43" spans="6:6">
      <c r="F43" s="1"/>
    </row>
    <row r="44" spans="6:6">
      <c r="F44" s="1"/>
    </row>
    <row r="45" spans="6:6">
      <c r="F45" s="1"/>
    </row>
    <row r="46" spans="6:6">
      <c r="F46" s="1"/>
    </row>
    <row r="47" spans="6:6">
      <c r="F47" s="1"/>
    </row>
    <row r="48" spans="6:6">
      <c r="F48" s="1"/>
    </row>
    <row r="49" spans="6:6">
      <c r="F49" s="1"/>
    </row>
    <row r="50" spans="6:6">
      <c r="F50" s="1"/>
    </row>
    <row r="51" spans="6:6">
      <c r="F51" s="1"/>
    </row>
    <row r="52" spans="6:6">
      <c r="F52" s="1"/>
    </row>
    <row r="53" spans="6:6">
      <c r="F53" s="1"/>
    </row>
    <row r="54" spans="6:6">
      <c r="F54" s="1"/>
    </row>
    <row r="55" spans="6:6">
      <c r="F55" s="1"/>
    </row>
    <row r="56" spans="6:6">
      <c r="F56" s="1"/>
    </row>
    <row r="57" spans="6:6">
      <c r="F57" s="1"/>
    </row>
    <row r="58" spans="6:6">
      <c r="F58" s="1"/>
    </row>
    <row r="59" spans="6:6">
      <c r="F59" s="1"/>
    </row>
    <row r="60" spans="6:6">
      <c r="F60" s="1"/>
    </row>
    <row r="61" spans="6:6">
      <c r="F61" s="1"/>
    </row>
    <row r="62" spans="6:6">
      <c r="F62" s="1"/>
    </row>
    <row r="63" spans="6:6">
      <c r="F63" s="1"/>
    </row>
    <row r="64" spans="6:6">
      <c r="F64" s="1"/>
    </row>
    <row r="65" spans="6:6">
      <c r="F65" s="1"/>
    </row>
    <row r="66" spans="6:6">
      <c r="F66" s="1"/>
    </row>
    <row r="67" spans="6:6">
      <c r="F67" s="1"/>
    </row>
    <row r="68" spans="6:6">
      <c r="F68" s="1"/>
    </row>
    <row r="69" spans="6:6">
      <c r="F69" s="1"/>
    </row>
  </sheetData>
  <sortState xmlns:xlrd2="http://schemas.microsoft.com/office/spreadsheetml/2017/richdata2" ref="A10:E15">
    <sortCondition ref="E10:E15"/>
  </sortState>
  <mergeCells count="8">
    <mergeCell ref="A17:F17"/>
    <mergeCell ref="A5:F5"/>
    <mergeCell ref="A8:F8"/>
    <mergeCell ref="A1:F1"/>
    <mergeCell ref="A2:F2"/>
    <mergeCell ref="A3:F3"/>
    <mergeCell ref="A4:F4"/>
    <mergeCell ref="A6:F6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W146"/>
  <sheetViews>
    <sheetView zoomScale="70" workbookViewId="0">
      <selection sqref="A1:F1"/>
    </sheetView>
  </sheetViews>
  <sheetFormatPr baseColWidth="10" defaultRowHeight="18.75"/>
  <cols>
    <col min="1" max="1" width="42.7109375" style="1" customWidth="1"/>
    <col min="2" max="2" width="12" style="2" customWidth="1"/>
    <col min="3" max="3" width="16" style="2" bestFit="1" customWidth="1"/>
    <col min="4" max="6" width="6.7109375" style="2" customWidth="1"/>
    <col min="7" max="7" width="11.85546875" style="61" customWidth="1"/>
    <col min="8" max="8" width="11.42578125" style="18"/>
    <col min="9" max="9" width="11.42578125" style="1"/>
    <col min="10" max="10" width="40.7109375" style="1" hidden="1" customWidth="1"/>
    <col min="11" max="19" width="3.5703125" style="1" hidden="1" customWidth="1"/>
    <col min="20" max="20" width="4.28515625" style="1" hidden="1" customWidth="1"/>
    <col min="21" max="21" width="7.28515625" style="1" hidden="1" customWidth="1"/>
    <col min="22" max="23" width="0" style="1" hidden="1" customWidth="1"/>
    <col min="24" max="16384" width="11.42578125" style="1"/>
  </cols>
  <sheetData>
    <row r="1" spans="1:23" ht="30.75">
      <c r="A1" s="271" t="str">
        <f>JUV!A1</f>
        <v>VILLA GESELL</v>
      </c>
      <c r="B1" s="271"/>
      <c r="C1" s="271"/>
      <c r="D1" s="271"/>
      <c r="E1" s="271"/>
      <c r="F1" s="271"/>
    </row>
    <row r="2" spans="1:23" ht="23.25">
      <c r="A2" s="261" t="str">
        <f>JUV!A2</f>
        <v>GOLF CLUB</v>
      </c>
      <c r="B2" s="261"/>
      <c r="C2" s="261"/>
      <c r="D2" s="261"/>
      <c r="E2" s="261"/>
      <c r="F2" s="261"/>
    </row>
    <row r="3" spans="1:23" ht="19.5">
      <c r="A3" s="262" t="s">
        <v>7</v>
      </c>
      <c r="B3" s="262"/>
      <c r="C3" s="262"/>
      <c r="D3" s="262"/>
      <c r="E3" s="262"/>
      <c r="F3" s="262"/>
    </row>
    <row r="4" spans="1:23" ht="26.25">
      <c r="A4" s="263" t="s">
        <v>12</v>
      </c>
      <c r="B4" s="263"/>
      <c r="C4" s="263"/>
      <c r="D4" s="263"/>
      <c r="E4" s="263"/>
      <c r="F4" s="263"/>
    </row>
    <row r="5" spans="1:23" ht="19.5">
      <c r="A5" s="264" t="s">
        <v>14</v>
      </c>
      <c r="B5" s="264"/>
      <c r="C5" s="264"/>
      <c r="D5" s="264"/>
      <c r="E5" s="264"/>
      <c r="F5" s="264"/>
    </row>
    <row r="6" spans="1:23" ht="20.25" thickBot="1">
      <c r="A6" s="259" t="str">
        <f>ALBATROS!A6</f>
        <v>DOMINGO 07 DE MAYO DE 2023</v>
      </c>
      <c r="B6" s="259"/>
      <c r="C6" s="259"/>
      <c r="D6" s="259"/>
      <c r="E6" s="259"/>
      <c r="F6" s="259"/>
    </row>
    <row r="7" spans="1:23" ht="20.25" thickBot="1">
      <c r="A7" s="267" t="s">
        <v>62</v>
      </c>
      <c r="B7" s="268"/>
      <c r="C7" s="268"/>
      <c r="D7" s="268"/>
      <c r="E7" s="268"/>
      <c r="F7" s="269"/>
    </row>
    <row r="8" spans="1:23" s="49" customFormat="1" ht="20.25" thickBot="1">
      <c r="A8" s="14" t="s">
        <v>0</v>
      </c>
      <c r="B8" s="53" t="s">
        <v>9</v>
      </c>
      <c r="C8" s="53" t="s">
        <v>21</v>
      </c>
      <c r="D8" s="54" t="s">
        <v>1</v>
      </c>
      <c r="E8" s="4" t="s">
        <v>4</v>
      </c>
      <c r="F8" s="4" t="s">
        <v>5</v>
      </c>
      <c r="G8" s="62"/>
      <c r="H8" s="18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</row>
    <row r="9" spans="1:23" ht="20.25" thickBot="1">
      <c r="A9" s="52" t="s">
        <v>183</v>
      </c>
      <c r="B9" s="28" t="s">
        <v>115</v>
      </c>
      <c r="C9" s="29">
        <v>41277</v>
      </c>
      <c r="D9" s="241">
        <v>0.55486725663716641</v>
      </c>
      <c r="E9" s="358">
        <v>39</v>
      </c>
      <c r="F9" s="56">
        <f>(E9-D9)</f>
        <v>38.445132743362834</v>
      </c>
      <c r="G9" s="65" t="s">
        <v>25</v>
      </c>
      <c r="J9" s="66"/>
      <c r="K9" s="270" t="s">
        <v>28</v>
      </c>
      <c r="L9" s="270"/>
      <c r="M9" s="270"/>
      <c r="N9" s="270"/>
      <c r="O9" s="270"/>
      <c r="P9" s="270"/>
      <c r="Q9" s="270"/>
      <c r="R9" s="270"/>
      <c r="S9" s="270"/>
      <c r="T9" s="66"/>
      <c r="U9" s="66"/>
      <c r="V9" s="66"/>
      <c r="W9" s="66"/>
    </row>
    <row r="10" spans="1:23" ht="20.25" thickBot="1">
      <c r="A10" s="52" t="s">
        <v>181</v>
      </c>
      <c r="B10" s="28" t="s">
        <v>37</v>
      </c>
      <c r="C10" s="29">
        <v>41137</v>
      </c>
      <c r="D10" s="241">
        <v>6.873451327433628</v>
      </c>
      <c r="E10" s="358">
        <v>46</v>
      </c>
      <c r="F10" s="56">
        <f>(E10-D10)</f>
        <v>39.126548672566372</v>
      </c>
      <c r="G10" s="63" t="s">
        <v>26</v>
      </c>
      <c r="J10" s="67" t="s">
        <v>0</v>
      </c>
      <c r="K10" s="67">
        <v>1</v>
      </c>
      <c r="L10" s="67">
        <v>2</v>
      </c>
      <c r="M10" s="67">
        <v>3</v>
      </c>
      <c r="N10" s="67">
        <v>4</v>
      </c>
      <c r="O10" s="67">
        <v>5</v>
      </c>
      <c r="P10" s="67">
        <v>6</v>
      </c>
      <c r="Q10" s="67">
        <v>7</v>
      </c>
      <c r="R10" s="67">
        <v>8</v>
      </c>
      <c r="S10" s="67">
        <v>9</v>
      </c>
      <c r="T10" s="68" t="s">
        <v>27</v>
      </c>
      <c r="U10" s="67" t="s">
        <v>4</v>
      </c>
      <c r="V10" s="67" t="s">
        <v>29</v>
      </c>
      <c r="W10" s="67" t="s">
        <v>30</v>
      </c>
    </row>
    <row r="11" spans="1:23" ht="19.5">
      <c r="A11" s="52" t="s">
        <v>180</v>
      </c>
      <c r="B11" s="28" t="s">
        <v>35</v>
      </c>
      <c r="C11" s="29">
        <v>41387</v>
      </c>
      <c r="D11" s="241">
        <v>14.230088495575217</v>
      </c>
      <c r="E11" s="15">
        <v>57</v>
      </c>
      <c r="F11" s="56">
        <f>(E11-D11)</f>
        <v>42.769911504424783</v>
      </c>
      <c r="J11" s="69"/>
      <c r="K11" s="70"/>
      <c r="L11" s="70"/>
      <c r="M11" s="70"/>
      <c r="N11" s="71"/>
      <c r="O11" s="71"/>
      <c r="P11" s="71"/>
      <c r="Q11" s="71"/>
      <c r="R11" s="71"/>
      <c r="S11" s="71"/>
      <c r="T11" s="72"/>
      <c r="U11" s="70">
        <f>T11</f>
        <v>0</v>
      </c>
      <c r="V11" s="71">
        <f>SUM(N11:S11)-D11*0.6</f>
        <v>-8.538053097345129</v>
      </c>
      <c r="W11" s="70">
        <f>SUM(Q11:S11)-D11*0.3</f>
        <v>-4.2690265486725645</v>
      </c>
    </row>
    <row r="12" spans="1:23" ht="19.5">
      <c r="A12" s="52" t="s">
        <v>179</v>
      </c>
      <c r="B12" s="28" t="s">
        <v>35</v>
      </c>
      <c r="C12" s="29">
        <v>41592</v>
      </c>
      <c r="D12" s="241">
        <v>10.980530973451323</v>
      </c>
      <c r="E12" s="15">
        <v>58</v>
      </c>
      <c r="F12" s="56">
        <f>(E12-D12)</f>
        <v>47.019469026548677</v>
      </c>
      <c r="J12" s="69"/>
      <c r="K12" s="70"/>
      <c r="L12" s="70"/>
      <c r="M12" s="70"/>
      <c r="N12" s="71"/>
      <c r="O12" s="71"/>
      <c r="P12" s="71"/>
      <c r="Q12" s="71"/>
      <c r="R12" s="71"/>
      <c r="S12" s="71"/>
      <c r="T12" s="72"/>
      <c r="U12" s="70">
        <f>T12</f>
        <v>0</v>
      </c>
      <c r="V12" s="71">
        <f>SUM(N12:S12)-D12*0.6</f>
        <v>-6.5883185840707936</v>
      </c>
      <c r="W12" s="70">
        <f>SUM(Q12:S12)-D12*0.3</f>
        <v>-3.2941592920353968</v>
      </c>
    </row>
    <row r="13" spans="1:23" ht="20.25" thickBot="1">
      <c r="A13" s="52" t="s">
        <v>178</v>
      </c>
      <c r="B13" s="28" t="s">
        <v>117</v>
      </c>
      <c r="C13" s="29">
        <v>41068</v>
      </c>
      <c r="D13" s="241">
        <v>18.517699115044252</v>
      </c>
      <c r="E13" s="15">
        <v>61</v>
      </c>
      <c r="F13" s="56">
        <f>(E13-D13)</f>
        <v>42.482300884955748</v>
      </c>
      <c r="G13" s="73"/>
    </row>
    <row r="14" spans="1:23" ht="20.25" thickBot="1">
      <c r="A14" s="52" t="s">
        <v>172</v>
      </c>
      <c r="B14" s="28" t="s">
        <v>34</v>
      </c>
      <c r="C14" s="29">
        <v>41184</v>
      </c>
      <c r="D14" s="241">
        <v>19.871681415929203</v>
      </c>
      <c r="E14" s="15">
        <v>61</v>
      </c>
      <c r="F14" s="56">
        <f>(E14-D14)</f>
        <v>41.128318584070797</v>
      </c>
      <c r="G14" s="63" t="s">
        <v>17</v>
      </c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</row>
    <row r="15" spans="1:23" ht="19.5">
      <c r="A15" s="52" t="s">
        <v>173</v>
      </c>
      <c r="B15" s="28" t="s">
        <v>39</v>
      </c>
      <c r="C15" s="29">
        <v>40954</v>
      </c>
      <c r="D15" s="241">
        <v>19.871681415929203</v>
      </c>
      <c r="E15" s="15">
        <v>69</v>
      </c>
      <c r="F15" s="56">
        <f>(E15-D15)</f>
        <v>49.128318584070797</v>
      </c>
    </row>
    <row r="16" spans="1:23" ht="19.5">
      <c r="A16" s="52" t="s">
        <v>177</v>
      </c>
      <c r="B16" s="28" t="s">
        <v>115</v>
      </c>
      <c r="C16" s="29">
        <v>41409</v>
      </c>
      <c r="D16" s="241">
        <v>17.028318584070796</v>
      </c>
      <c r="E16" s="15">
        <v>73</v>
      </c>
      <c r="F16" s="56">
        <f>(E16-D16)</f>
        <v>55.971681415929204</v>
      </c>
    </row>
    <row r="17" spans="1:10" ht="19.5">
      <c r="A17" s="52" t="s">
        <v>176</v>
      </c>
      <c r="B17" s="28" t="s">
        <v>238</v>
      </c>
      <c r="C17" s="29">
        <v>41387</v>
      </c>
      <c r="D17" s="241">
        <v>0</v>
      </c>
      <c r="E17" s="15">
        <v>74</v>
      </c>
      <c r="F17" s="56">
        <f>(E17-D17)</f>
        <v>74</v>
      </c>
      <c r="G17" s="73"/>
    </row>
    <row r="18" spans="1:10" ht="19.5">
      <c r="A18" s="52" t="s">
        <v>171</v>
      </c>
      <c r="B18" s="28" t="s">
        <v>117</v>
      </c>
      <c r="C18" s="29">
        <v>41194</v>
      </c>
      <c r="D18" s="241">
        <v>0</v>
      </c>
      <c r="E18" s="15">
        <v>76</v>
      </c>
      <c r="F18" s="56">
        <f>(E18-D18)</f>
        <v>76</v>
      </c>
      <c r="G18" s="73"/>
    </row>
    <row r="19" spans="1:10" ht="19.5">
      <c r="A19" s="52" t="s">
        <v>175</v>
      </c>
      <c r="B19" s="28" t="s">
        <v>39</v>
      </c>
      <c r="C19" s="29">
        <v>40983</v>
      </c>
      <c r="D19" s="241">
        <v>19.871681415929203</v>
      </c>
      <c r="E19" s="15">
        <v>85</v>
      </c>
      <c r="F19" s="56">
        <f>(E19-D19)</f>
        <v>65.128318584070797</v>
      </c>
      <c r="G19" s="73"/>
    </row>
    <row r="20" spans="1:10" ht="19.5">
      <c r="A20" s="243" t="s">
        <v>182</v>
      </c>
      <c r="B20" s="28" t="s">
        <v>115</v>
      </c>
      <c r="C20" s="29">
        <v>41139</v>
      </c>
      <c r="D20" s="241">
        <v>5.0681415929203553</v>
      </c>
      <c r="E20" s="244" t="s">
        <v>10</v>
      </c>
      <c r="F20" s="245" t="s">
        <v>10</v>
      </c>
      <c r="G20" s="73"/>
    </row>
    <row r="21" spans="1:10" ht="19.5">
      <c r="A21" s="243" t="s">
        <v>174</v>
      </c>
      <c r="B21" s="28" t="s">
        <v>115</v>
      </c>
      <c r="C21" s="29">
        <v>41569</v>
      </c>
      <c r="D21" s="241">
        <v>17.524778761061945</v>
      </c>
      <c r="E21" s="244" t="s">
        <v>10</v>
      </c>
      <c r="F21" s="245" t="s">
        <v>10</v>
      </c>
      <c r="G21" s="73"/>
    </row>
    <row r="22" spans="1:10" ht="20.25" thickBot="1">
      <c r="A22" s="351" t="s">
        <v>170</v>
      </c>
      <c r="B22" s="89" t="s">
        <v>37</v>
      </c>
      <c r="C22" s="349">
        <v>41308</v>
      </c>
      <c r="D22" s="350">
        <v>0</v>
      </c>
      <c r="E22" s="246" t="s">
        <v>10</v>
      </c>
      <c r="F22" s="353" t="s">
        <v>10</v>
      </c>
      <c r="G22" s="73"/>
    </row>
    <row r="23" spans="1:10" ht="19.5" thickBot="1">
      <c r="B23" s="1"/>
      <c r="C23" s="1"/>
      <c r="D23" s="1"/>
      <c r="E23" s="1"/>
      <c r="F23" s="1"/>
      <c r="G23" s="1"/>
      <c r="H23" s="1"/>
    </row>
    <row r="24" spans="1:10" ht="20.25" thickBot="1">
      <c r="A24" s="253" t="s">
        <v>63</v>
      </c>
      <c r="B24" s="254"/>
      <c r="C24" s="254"/>
      <c r="D24" s="254"/>
      <c r="E24" s="254"/>
      <c r="F24" s="255"/>
      <c r="J24"/>
    </row>
    <row r="25" spans="1:10" ht="20.25" thickBot="1">
      <c r="A25" s="14" t="s">
        <v>0</v>
      </c>
      <c r="B25" s="53" t="s">
        <v>9</v>
      </c>
      <c r="C25" s="53" t="s">
        <v>21</v>
      </c>
      <c r="D25" s="54" t="s">
        <v>1</v>
      </c>
      <c r="E25" s="4" t="s">
        <v>4</v>
      </c>
      <c r="F25" s="4" t="s">
        <v>5</v>
      </c>
      <c r="J25"/>
    </row>
    <row r="26" spans="1:10" ht="20.25" thickBot="1">
      <c r="A26" s="52" t="s">
        <v>192</v>
      </c>
      <c r="B26" s="28" t="s">
        <v>34</v>
      </c>
      <c r="C26" s="29">
        <v>40917</v>
      </c>
      <c r="D26" s="241">
        <v>13.502654867256638</v>
      </c>
      <c r="E26" s="358">
        <v>56</v>
      </c>
      <c r="F26" s="56">
        <f>(E26-D26)</f>
        <v>42.497345132743362</v>
      </c>
      <c r="G26" s="63" t="s">
        <v>25</v>
      </c>
      <c r="J26"/>
    </row>
    <row r="27" spans="1:10" ht="20.25" thickBot="1">
      <c r="A27" s="52" t="s">
        <v>188</v>
      </c>
      <c r="B27" s="28" t="s">
        <v>35</v>
      </c>
      <c r="C27" s="29">
        <v>40984</v>
      </c>
      <c r="D27" s="241">
        <v>15.980530973451323</v>
      </c>
      <c r="E27" s="358">
        <v>58</v>
      </c>
      <c r="F27" s="56">
        <f>(E27-D27)</f>
        <v>42.019469026548677</v>
      </c>
      <c r="G27" s="63" t="s">
        <v>26</v>
      </c>
      <c r="J27"/>
    </row>
    <row r="28" spans="1:10" ht="20.25" thickBot="1">
      <c r="A28" s="52" t="s">
        <v>187</v>
      </c>
      <c r="B28" s="28" t="s">
        <v>36</v>
      </c>
      <c r="C28" s="29">
        <v>41423</v>
      </c>
      <c r="D28" s="241">
        <v>23.761061946902657</v>
      </c>
      <c r="E28" s="15">
        <v>65</v>
      </c>
      <c r="F28" s="359">
        <f>(E28-D28)</f>
        <v>41.238938053097343</v>
      </c>
      <c r="G28" s="63" t="s">
        <v>17</v>
      </c>
    </row>
    <row r="29" spans="1:10" ht="19.5">
      <c r="A29" s="52" t="s">
        <v>190</v>
      </c>
      <c r="B29" s="28" t="s">
        <v>36</v>
      </c>
      <c r="C29" s="29">
        <v>41055</v>
      </c>
      <c r="D29" s="241">
        <v>19.895575221238943</v>
      </c>
      <c r="E29" s="15">
        <v>67</v>
      </c>
      <c r="F29" s="56">
        <f>(E29-D29)</f>
        <v>47.104424778761057</v>
      </c>
      <c r="J29"/>
    </row>
    <row r="30" spans="1:10" ht="19.5">
      <c r="A30" s="52" t="s">
        <v>184</v>
      </c>
      <c r="B30" s="28" t="s">
        <v>237</v>
      </c>
      <c r="C30" s="29">
        <v>41050</v>
      </c>
      <c r="D30" s="241">
        <v>0</v>
      </c>
      <c r="E30" s="15">
        <v>71</v>
      </c>
      <c r="F30" s="56">
        <f>(E30-D30)</f>
        <v>71</v>
      </c>
      <c r="J30"/>
    </row>
    <row r="31" spans="1:10" ht="19.5">
      <c r="A31" s="52" t="s">
        <v>186</v>
      </c>
      <c r="B31" s="28" t="s">
        <v>38</v>
      </c>
      <c r="C31" s="29">
        <v>41369</v>
      </c>
      <c r="D31" s="241">
        <v>23.761061946902657</v>
      </c>
      <c r="E31" s="15">
        <v>76</v>
      </c>
      <c r="F31" s="56">
        <f>(E31-D31)</f>
        <v>52.238938053097343</v>
      </c>
      <c r="J31"/>
    </row>
    <row r="32" spans="1:10" ht="19.5">
      <c r="A32" s="52" t="s">
        <v>185</v>
      </c>
      <c r="B32" s="28" t="s">
        <v>115</v>
      </c>
      <c r="C32" s="29">
        <v>41586</v>
      </c>
      <c r="D32" s="241">
        <v>23.761061946902657</v>
      </c>
      <c r="E32" s="15">
        <v>76</v>
      </c>
      <c r="F32" s="56">
        <f>(E32-D32)</f>
        <v>52.238938053097343</v>
      </c>
      <c r="J32"/>
    </row>
    <row r="33" spans="1:10" ht="19.5">
      <c r="A33" s="243" t="s">
        <v>191</v>
      </c>
      <c r="B33" s="28" t="s">
        <v>53</v>
      </c>
      <c r="C33" s="29">
        <v>41461</v>
      </c>
      <c r="D33" s="241">
        <v>13.601769911504419</v>
      </c>
      <c r="E33" s="244" t="s">
        <v>10</v>
      </c>
      <c r="F33" s="245" t="s">
        <v>10</v>
      </c>
      <c r="J33"/>
    </row>
    <row r="34" spans="1:10" ht="20.25" thickBot="1">
      <c r="A34" s="351" t="s">
        <v>189</v>
      </c>
      <c r="B34" s="89" t="s">
        <v>36</v>
      </c>
      <c r="C34" s="349">
        <v>40926</v>
      </c>
      <c r="D34" s="350">
        <v>20.787610619469028</v>
      </c>
      <c r="E34" s="246" t="s">
        <v>10</v>
      </c>
      <c r="F34" s="353" t="s">
        <v>10</v>
      </c>
      <c r="J34"/>
    </row>
    <row r="35" spans="1:10">
      <c r="F35" s="1"/>
    </row>
    <row r="36" spans="1:10">
      <c r="F36" s="1"/>
    </row>
    <row r="37" spans="1:10">
      <c r="F37" s="1"/>
    </row>
    <row r="38" spans="1:10">
      <c r="F38" s="1"/>
    </row>
    <row r="39" spans="1:10">
      <c r="F39" s="1"/>
    </row>
    <row r="40" spans="1:10">
      <c r="F40" s="1"/>
    </row>
    <row r="41" spans="1:10">
      <c r="F41" s="1"/>
    </row>
    <row r="42" spans="1:10">
      <c r="F42" s="1"/>
    </row>
    <row r="43" spans="1:10">
      <c r="F43" s="1"/>
    </row>
    <row r="44" spans="1:10">
      <c r="F44" s="1"/>
    </row>
    <row r="45" spans="1:10">
      <c r="F45" s="1"/>
    </row>
    <row r="46" spans="1:10">
      <c r="F46" s="1"/>
    </row>
    <row r="47" spans="1:10">
      <c r="F47" s="1"/>
    </row>
    <row r="48" spans="1:10">
      <c r="F48" s="1"/>
    </row>
    <row r="49" spans="6:6">
      <c r="F49" s="1"/>
    </row>
    <row r="50" spans="6:6">
      <c r="F50" s="1"/>
    </row>
    <row r="51" spans="6:6">
      <c r="F51" s="1"/>
    </row>
    <row r="52" spans="6:6">
      <c r="F52" s="1"/>
    </row>
    <row r="53" spans="6:6">
      <c r="F53" s="1"/>
    </row>
    <row r="54" spans="6:6">
      <c r="F54" s="1"/>
    </row>
    <row r="55" spans="6:6">
      <c r="F55" s="1"/>
    </row>
    <row r="56" spans="6:6">
      <c r="F56" s="1"/>
    </row>
    <row r="57" spans="6:6">
      <c r="F57" s="1"/>
    </row>
    <row r="58" spans="6:6">
      <c r="F58" s="1"/>
    </row>
    <row r="59" spans="6:6">
      <c r="F59" s="1"/>
    </row>
    <row r="60" spans="6:6">
      <c r="F60" s="1"/>
    </row>
    <row r="61" spans="6:6">
      <c r="F61" s="1"/>
    </row>
    <row r="62" spans="6:6">
      <c r="F62" s="1"/>
    </row>
    <row r="63" spans="6:6">
      <c r="F63" s="1"/>
    </row>
    <row r="64" spans="6:6">
      <c r="F64" s="1"/>
    </row>
    <row r="65" spans="6:6">
      <c r="F65" s="1"/>
    </row>
    <row r="66" spans="6:6">
      <c r="F66" s="1"/>
    </row>
    <row r="67" spans="6:6">
      <c r="F67" s="1"/>
    </row>
    <row r="68" spans="6:6">
      <c r="F68" s="1"/>
    </row>
    <row r="69" spans="6:6">
      <c r="F69" s="1"/>
    </row>
    <row r="70" spans="6:6">
      <c r="F70" s="1"/>
    </row>
    <row r="71" spans="6:6">
      <c r="F71" s="1"/>
    </row>
    <row r="72" spans="6:6">
      <c r="F72" s="1"/>
    </row>
    <row r="73" spans="6:6">
      <c r="F73" s="1"/>
    </row>
    <row r="74" spans="6:6">
      <c r="F74" s="1"/>
    </row>
    <row r="75" spans="6:6">
      <c r="F75" s="1"/>
    </row>
    <row r="76" spans="6:6">
      <c r="F76" s="1"/>
    </row>
    <row r="77" spans="6:6">
      <c r="F77" s="1"/>
    </row>
    <row r="78" spans="6:6">
      <c r="F78" s="1"/>
    </row>
    <row r="79" spans="6:6">
      <c r="F79" s="1"/>
    </row>
    <row r="80" spans="6:6">
      <c r="F80" s="1"/>
    </row>
    <row r="81" spans="6:6">
      <c r="F81" s="1"/>
    </row>
    <row r="82" spans="6:6">
      <c r="F82" s="1"/>
    </row>
    <row r="83" spans="6:6">
      <c r="F83" s="1"/>
    </row>
    <row r="84" spans="6:6">
      <c r="F84" s="1"/>
    </row>
    <row r="85" spans="6:6">
      <c r="F85" s="1"/>
    </row>
    <row r="86" spans="6:6">
      <c r="F86" s="1"/>
    </row>
    <row r="87" spans="6:6">
      <c r="F87" s="1"/>
    </row>
    <row r="88" spans="6:6">
      <c r="F88" s="1"/>
    </row>
    <row r="89" spans="6:6">
      <c r="F89" s="1"/>
    </row>
    <row r="90" spans="6:6">
      <c r="F90" s="1"/>
    </row>
    <row r="91" spans="6:6">
      <c r="F91" s="1"/>
    </row>
    <row r="92" spans="6:6">
      <c r="F92" s="1"/>
    </row>
    <row r="93" spans="6:6">
      <c r="F93" s="1"/>
    </row>
    <row r="94" spans="6:6">
      <c r="F94" s="1"/>
    </row>
    <row r="95" spans="6:6">
      <c r="F95" s="1"/>
    </row>
    <row r="96" spans="6:6">
      <c r="F96" s="1"/>
    </row>
    <row r="97" spans="6:6">
      <c r="F97" s="1"/>
    </row>
    <row r="98" spans="6:6">
      <c r="F98" s="1"/>
    </row>
    <row r="99" spans="6:6">
      <c r="F99" s="1"/>
    </row>
    <row r="100" spans="6:6">
      <c r="F100" s="1"/>
    </row>
    <row r="101" spans="6:6">
      <c r="F101" s="1"/>
    </row>
    <row r="102" spans="6:6">
      <c r="F102" s="1"/>
    </row>
    <row r="103" spans="6:6">
      <c r="F103" s="1"/>
    </row>
    <row r="104" spans="6:6">
      <c r="F104" s="1"/>
    </row>
    <row r="105" spans="6:6">
      <c r="F105" s="1"/>
    </row>
    <row r="106" spans="6:6">
      <c r="F106" s="1"/>
    </row>
    <row r="107" spans="6:6">
      <c r="F107" s="1"/>
    </row>
    <row r="108" spans="6:6">
      <c r="F108" s="1"/>
    </row>
    <row r="109" spans="6:6">
      <c r="F109" s="1"/>
    </row>
    <row r="110" spans="6:6">
      <c r="F110" s="1"/>
    </row>
    <row r="111" spans="6:6">
      <c r="F111" s="1"/>
    </row>
    <row r="112" spans="6:6">
      <c r="F112" s="1"/>
    </row>
    <row r="113" spans="6:6">
      <c r="F113" s="1"/>
    </row>
    <row r="114" spans="6:6">
      <c r="F114" s="1"/>
    </row>
    <row r="115" spans="6:6">
      <c r="F115" s="1"/>
    </row>
    <row r="116" spans="6:6">
      <c r="F116" s="1"/>
    </row>
    <row r="117" spans="6:6">
      <c r="F117" s="1"/>
    </row>
    <row r="118" spans="6:6">
      <c r="F118" s="1"/>
    </row>
    <row r="119" spans="6:6">
      <c r="F119" s="1"/>
    </row>
    <row r="120" spans="6:6">
      <c r="F120" s="1"/>
    </row>
    <row r="121" spans="6:6">
      <c r="F121" s="1"/>
    </row>
    <row r="122" spans="6:6">
      <c r="F122" s="1"/>
    </row>
    <row r="123" spans="6:6">
      <c r="F123" s="1"/>
    </row>
    <row r="124" spans="6:6">
      <c r="F124" s="1"/>
    </row>
    <row r="125" spans="6:6">
      <c r="F125" s="1"/>
    </row>
    <row r="126" spans="6:6">
      <c r="F126" s="1"/>
    </row>
    <row r="127" spans="6:6">
      <c r="F127" s="1"/>
    </row>
    <row r="128" spans="6:6">
      <c r="F128" s="1"/>
    </row>
    <row r="129" spans="6:6">
      <c r="F129" s="1"/>
    </row>
    <row r="130" spans="6:6">
      <c r="F130" s="1"/>
    </row>
    <row r="131" spans="6:6">
      <c r="F131" s="1"/>
    </row>
    <row r="132" spans="6:6">
      <c r="F132" s="1"/>
    </row>
    <row r="133" spans="6:6">
      <c r="F133" s="1"/>
    </row>
    <row r="134" spans="6:6">
      <c r="F134" s="1"/>
    </row>
    <row r="135" spans="6:6">
      <c r="F135" s="1"/>
    </row>
    <row r="136" spans="6:6">
      <c r="F136" s="1"/>
    </row>
    <row r="137" spans="6:6">
      <c r="F137" s="1"/>
    </row>
    <row r="138" spans="6:6">
      <c r="F138" s="1"/>
    </row>
    <row r="139" spans="6:6">
      <c r="F139" s="1"/>
    </row>
    <row r="140" spans="6:6">
      <c r="F140" s="1"/>
    </row>
    <row r="141" spans="6:6">
      <c r="F141" s="1"/>
    </row>
    <row r="142" spans="6:6">
      <c r="F142" s="1"/>
    </row>
    <row r="143" spans="6:6">
      <c r="F143" s="1"/>
    </row>
    <row r="144" spans="6:6">
      <c r="F144" s="1"/>
    </row>
    <row r="145" spans="6:6">
      <c r="F145" s="1"/>
    </row>
    <row r="146" spans="6:6">
      <c r="F146" s="1"/>
    </row>
  </sheetData>
  <sortState xmlns:xlrd2="http://schemas.microsoft.com/office/spreadsheetml/2017/richdata2" ref="A26:F34">
    <sortCondition ref="E26:E34"/>
  </sortState>
  <mergeCells count="9">
    <mergeCell ref="K9:S9"/>
    <mergeCell ref="A24:F24"/>
    <mergeCell ref="A1:F1"/>
    <mergeCell ref="A2:F2"/>
    <mergeCell ref="A3:F3"/>
    <mergeCell ref="A4:F4"/>
    <mergeCell ref="A5:F5"/>
    <mergeCell ref="A6:F6"/>
    <mergeCell ref="A7:F7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76"/>
  <sheetViews>
    <sheetView zoomScale="70" workbookViewId="0">
      <selection sqref="A1:F1"/>
    </sheetView>
  </sheetViews>
  <sheetFormatPr baseColWidth="10" defaultRowHeight="18.75"/>
  <cols>
    <col min="1" max="1" width="36.85546875" style="1" customWidth="1"/>
    <col min="2" max="2" width="13.28515625" style="2" customWidth="1"/>
    <col min="3" max="3" width="16" style="2" bestFit="1" customWidth="1"/>
    <col min="4" max="6" width="6.7109375" style="2" customWidth="1"/>
    <col min="7" max="7" width="12.42578125" style="1" bestFit="1" customWidth="1"/>
    <col min="8" max="16384" width="11.42578125" style="1"/>
  </cols>
  <sheetData>
    <row r="1" spans="1:7" ht="30.75">
      <c r="A1" s="260" t="str">
        <f>JUV!A1</f>
        <v>VILLA GESELL</v>
      </c>
      <c r="B1" s="260"/>
      <c r="C1" s="260"/>
      <c r="D1" s="260"/>
      <c r="E1" s="260"/>
      <c r="F1" s="260"/>
    </row>
    <row r="2" spans="1:7" ht="23.25">
      <c r="A2" s="261" t="str">
        <f>JUV!A2</f>
        <v>GOLF CLUB</v>
      </c>
      <c r="B2" s="261"/>
      <c r="C2" s="261"/>
      <c r="D2" s="261"/>
      <c r="E2" s="261"/>
      <c r="F2" s="261"/>
    </row>
    <row r="3" spans="1:7" ht="19.5">
      <c r="A3" s="262" t="s">
        <v>7</v>
      </c>
      <c r="B3" s="262"/>
      <c r="C3" s="262"/>
      <c r="D3" s="262"/>
      <c r="E3" s="262"/>
      <c r="F3" s="262"/>
    </row>
    <row r="4" spans="1:7" ht="26.25">
      <c r="A4" s="263" t="s">
        <v>12</v>
      </c>
      <c r="B4" s="263"/>
      <c r="C4" s="263"/>
      <c r="D4" s="263"/>
      <c r="E4" s="263"/>
      <c r="F4" s="263"/>
    </row>
    <row r="5" spans="1:7" ht="19.5">
      <c r="A5" s="264" t="s">
        <v>14</v>
      </c>
      <c r="B5" s="264"/>
      <c r="C5" s="264"/>
      <c r="D5" s="264"/>
      <c r="E5" s="264"/>
      <c r="F5" s="264"/>
    </row>
    <row r="6" spans="1:7" ht="19.5">
      <c r="A6" s="259" t="str">
        <f>ALBATROS!A6</f>
        <v>DOMINGO 07 DE MAYO DE 2023</v>
      </c>
      <c r="B6" s="259"/>
      <c r="C6" s="259"/>
      <c r="D6" s="259"/>
      <c r="E6" s="259"/>
      <c r="F6" s="259"/>
    </row>
    <row r="7" spans="1:7" ht="20.25" thickBot="1">
      <c r="A7" s="7"/>
      <c r="B7" s="7"/>
      <c r="C7" s="7"/>
      <c r="D7" s="7"/>
      <c r="E7" s="7"/>
      <c r="F7" s="7"/>
    </row>
    <row r="8" spans="1:7" ht="20.25" thickBot="1">
      <c r="A8" s="272" t="s">
        <v>65</v>
      </c>
      <c r="B8" s="273"/>
      <c r="C8" s="273"/>
      <c r="D8" s="273"/>
      <c r="E8" s="273"/>
      <c r="F8" s="274"/>
      <c r="G8" s="74"/>
    </row>
    <row r="9" spans="1:7" s="49" customFormat="1" ht="20.25" thickBot="1">
      <c r="A9" s="75" t="s">
        <v>0</v>
      </c>
      <c r="B9" s="76" t="s">
        <v>9</v>
      </c>
      <c r="C9" s="76" t="s">
        <v>21</v>
      </c>
      <c r="D9" s="77" t="s">
        <v>1</v>
      </c>
      <c r="E9" s="78" t="s">
        <v>4</v>
      </c>
      <c r="F9" s="78" t="s">
        <v>5</v>
      </c>
      <c r="G9" s="79"/>
    </row>
    <row r="10" spans="1:7" ht="20.25" thickBot="1">
      <c r="A10" s="52" t="s">
        <v>195</v>
      </c>
      <c r="B10" s="28" t="s">
        <v>34</v>
      </c>
      <c r="C10" s="29">
        <v>41730</v>
      </c>
      <c r="D10" s="241">
        <v>2.5495575221238909</v>
      </c>
      <c r="E10" s="358">
        <v>37</v>
      </c>
      <c r="F10" s="56">
        <f>(E10-D10)</f>
        <v>34.450442477876109</v>
      </c>
      <c r="G10" s="80" t="s">
        <v>25</v>
      </c>
    </row>
    <row r="11" spans="1:7" ht="20.25" thickBot="1">
      <c r="A11" s="52" t="s">
        <v>194</v>
      </c>
      <c r="B11" s="28" t="s">
        <v>237</v>
      </c>
      <c r="C11" s="29">
        <v>42587</v>
      </c>
      <c r="D11" s="241">
        <v>6.504424778761063</v>
      </c>
      <c r="E11" s="358">
        <v>43</v>
      </c>
      <c r="F11" s="56">
        <f>(E11-D11)</f>
        <v>36.495575221238937</v>
      </c>
      <c r="G11" s="81" t="s">
        <v>26</v>
      </c>
    </row>
    <row r="12" spans="1:7" ht="20.25" thickBot="1">
      <c r="A12" s="52" t="s">
        <v>50</v>
      </c>
      <c r="B12" s="28" t="s">
        <v>35</v>
      </c>
      <c r="C12" s="29">
        <v>41775</v>
      </c>
      <c r="D12" s="241">
        <v>9.0606194690265482</v>
      </c>
      <c r="E12" s="15">
        <v>47</v>
      </c>
      <c r="F12" s="56">
        <f>(E12-D12)</f>
        <v>37.939380530973452</v>
      </c>
      <c r="G12" s="80" t="s">
        <v>17</v>
      </c>
    </row>
    <row r="13" spans="1:7" ht="19.5">
      <c r="A13" s="52" t="s">
        <v>200</v>
      </c>
      <c r="B13" s="28" t="s">
        <v>34</v>
      </c>
      <c r="C13" s="29">
        <v>41954</v>
      </c>
      <c r="D13" s="241">
        <v>0</v>
      </c>
      <c r="E13" s="15">
        <v>48</v>
      </c>
      <c r="F13" s="56">
        <f>(E13-D13)</f>
        <v>48</v>
      </c>
    </row>
    <row r="14" spans="1:7" ht="19.5">
      <c r="A14" s="52" t="s">
        <v>198</v>
      </c>
      <c r="B14" s="28" t="s">
        <v>70</v>
      </c>
      <c r="C14" s="29">
        <v>41881</v>
      </c>
      <c r="D14" s="241">
        <v>3.8517699115044266</v>
      </c>
      <c r="E14" s="15">
        <v>49</v>
      </c>
      <c r="F14" s="56">
        <f>(E14-D14)</f>
        <v>45.148230088495573</v>
      </c>
    </row>
    <row r="15" spans="1:7" ht="19.5">
      <c r="A15" s="52" t="s">
        <v>203</v>
      </c>
      <c r="B15" s="28" t="s">
        <v>35</v>
      </c>
      <c r="C15" s="29">
        <v>42696</v>
      </c>
      <c r="D15" s="241">
        <v>0</v>
      </c>
      <c r="E15" s="15">
        <v>57</v>
      </c>
      <c r="F15" s="56">
        <f>(E15-D15)</f>
        <v>57</v>
      </c>
    </row>
    <row r="16" spans="1:7" ht="19.5">
      <c r="A16" s="52" t="s">
        <v>202</v>
      </c>
      <c r="B16" s="28" t="s">
        <v>115</v>
      </c>
      <c r="C16" s="29">
        <v>42138</v>
      </c>
      <c r="D16" s="241">
        <v>0</v>
      </c>
      <c r="E16" s="15">
        <v>58</v>
      </c>
      <c r="F16" s="56">
        <f>(E16-D16)</f>
        <v>58</v>
      </c>
    </row>
    <row r="17" spans="1:7" ht="19.5">
      <c r="A17" s="52" t="s">
        <v>199</v>
      </c>
      <c r="B17" s="28" t="s">
        <v>53</v>
      </c>
      <c r="C17" s="29">
        <v>42216</v>
      </c>
      <c r="D17" s="241">
        <v>0</v>
      </c>
      <c r="E17" s="15">
        <v>59</v>
      </c>
      <c r="F17" s="56">
        <f>(E17-D17)</f>
        <v>59</v>
      </c>
    </row>
    <row r="18" spans="1:7" ht="19.5">
      <c r="A18" s="52" t="s">
        <v>201</v>
      </c>
      <c r="B18" s="28" t="s">
        <v>70</v>
      </c>
      <c r="C18" s="29">
        <v>41764</v>
      </c>
      <c r="D18" s="241">
        <v>0</v>
      </c>
      <c r="E18" s="15">
        <v>60</v>
      </c>
      <c r="F18" s="56">
        <f>(E18-D18)</f>
        <v>60</v>
      </c>
    </row>
    <row r="19" spans="1:7" ht="19.5">
      <c r="A19" s="52" t="s">
        <v>206</v>
      </c>
      <c r="B19" s="28" t="s">
        <v>239</v>
      </c>
      <c r="C19" s="29">
        <v>42154</v>
      </c>
      <c r="D19" s="241">
        <v>0</v>
      </c>
      <c r="E19" s="15">
        <v>63</v>
      </c>
      <c r="F19" s="56">
        <f>(E19-D19)</f>
        <v>63</v>
      </c>
    </row>
    <row r="20" spans="1:7" ht="19.5">
      <c r="A20" s="52" t="s">
        <v>205</v>
      </c>
      <c r="B20" s="28" t="s">
        <v>237</v>
      </c>
      <c r="C20" s="29">
        <v>43087</v>
      </c>
      <c r="D20" s="241">
        <v>0</v>
      </c>
      <c r="E20" s="15">
        <v>69</v>
      </c>
      <c r="F20" s="56">
        <f>(E20-D20)</f>
        <v>69</v>
      </c>
    </row>
    <row r="21" spans="1:7" ht="19.5">
      <c r="A21" s="52" t="s">
        <v>197</v>
      </c>
      <c r="B21" s="28" t="s">
        <v>36</v>
      </c>
      <c r="C21" s="29">
        <v>42271</v>
      </c>
      <c r="D21" s="241">
        <v>0</v>
      </c>
      <c r="E21" s="15">
        <v>73</v>
      </c>
      <c r="F21" s="56">
        <f>(E21-D21)</f>
        <v>73</v>
      </c>
    </row>
    <row r="22" spans="1:7" ht="19.5">
      <c r="A22" s="243" t="s">
        <v>196</v>
      </c>
      <c r="B22" s="28" t="s">
        <v>34</v>
      </c>
      <c r="C22" s="29">
        <v>42121</v>
      </c>
      <c r="D22" s="241">
        <v>0</v>
      </c>
      <c r="E22" s="244" t="s">
        <v>10</v>
      </c>
      <c r="F22" s="245" t="s">
        <v>10</v>
      </c>
    </row>
    <row r="23" spans="1:7" ht="20.25" thickBot="1">
      <c r="A23" s="351" t="s">
        <v>204</v>
      </c>
      <c r="B23" s="89" t="s">
        <v>34</v>
      </c>
      <c r="C23" s="349">
        <v>42667</v>
      </c>
      <c r="D23" s="350">
        <v>0</v>
      </c>
      <c r="E23" s="246" t="s">
        <v>10</v>
      </c>
      <c r="F23" s="353" t="s">
        <v>10</v>
      </c>
      <c r="G23" s="79"/>
    </row>
    <row r="24" spans="1:7" ht="19.5" thickBot="1">
      <c r="A24" s="82"/>
      <c r="B24" s="83"/>
      <c r="C24" s="84"/>
      <c r="D24" s="85"/>
      <c r="E24" s="74"/>
      <c r="F24" s="74"/>
      <c r="G24" s="74"/>
    </row>
    <row r="25" spans="1:7" ht="20.25" thickBot="1">
      <c r="A25" s="275" t="s">
        <v>66</v>
      </c>
      <c r="B25" s="276"/>
      <c r="C25" s="276"/>
      <c r="D25" s="276"/>
      <c r="E25" s="276"/>
      <c r="F25" s="277"/>
      <c r="G25" s="74"/>
    </row>
    <row r="26" spans="1:7" ht="20.25" thickBot="1">
      <c r="A26" s="75" t="s">
        <v>0</v>
      </c>
      <c r="B26" s="76" t="s">
        <v>9</v>
      </c>
      <c r="C26" s="76" t="s">
        <v>21</v>
      </c>
      <c r="D26" s="77" t="s">
        <v>1</v>
      </c>
      <c r="E26" s="78" t="s">
        <v>4</v>
      </c>
      <c r="F26" s="78" t="s">
        <v>5</v>
      </c>
      <c r="G26" s="74"/>
    </row>
    <row r="27" spans="1:7" ht="20.25" thickBot="1">
      <c r="A27" s="52" t="s">
        <v>209</v>
      </c>
      <c r="B27" s="28" t="s">
        <v>39</v>
      </c>
      <c r="C27" s="29">
        <v>41885</v>
      </c>
      <c r="D27" s="241">
        <v>7.2376106194690308</v>
      </c>
      <c r="E27" s="15">
        <v>48</v>
      </c>
      <c r="F27" s="359">
        <f t="shared" ref="F27:F29" si="0">(E27-D27)</f>
        <v>40.762389380530969</v>
      </c>
      <c r="G27" s="80" t="s">
        <v>25</v>
      </c>
    </row>
    <row r="28" spans="1:7" ht="19.5">
      <c r="A28" s="243" t="s">
        <v>208</v>
      </c>
      <c r="B28" s="28" t="s">
        <v>36</v>
      </c>
      <c r="C28" s="29">
        <v>41712</v>
      </c>
      <c r="D28" s="241">
        <v>17.452654867256641</v>
      </c>
      <c r="E28" s="244" t="s">
        <v>10</v>
      </c>
      <c r="F28" s="245" t="s">
        <v>10</v>
      </c>
    </row>
    <row r="29" spans="1:7">
      <c r="F29" s="1"/>
    </row>
    <row r="30" spans="1:7">
      <c r="F30" s="1"/>
    </row>
    <row r="31" spans="1:7">
      <c r="F31" s="1"/>
    </row>
    <row r="32" spans="1:7">
      <c r="F32" s="1"/>
    </row>
    <row r="33" spans="6:6">
      <c r="F33" s="1"/>
    </row>
    <row r="34" spans="6:6">
      <c r="F34" s="1"/>
    </row>
    <row r="35" spans="6:6">
      <c r="F35" s="1"/>
    </row>
    <row r="36" spans="6:6">
      <c r="F36" s="1"/>
    </row>
    <row r="37" spans="6:6">
      <c r="F37" s="1"/>
    </row>
    <row r="38" spans="6:6">
      <c r="F38" s="1"/>
    </row>
    <row r="39" spans="6:6">
      <c r="F39" s="1"/>
    </row>
    <row r="40" spans="6:6">
      <c r="F40" s="1"/>
    </row>
    <row r="41" spans="6:6">
      <c r="F41" s="1"/>
    </row>
    <row r="42" spans="6:6">
      <c r="F42" s="1"/>
    </row>
    <row r="43" spans="6:6">
      <c r="F43" s="1"/>
    </row>
    <row r="44" spans="6:6">
      <c r="F44" s="1"/>
    </row>
    <row r="45" spans="6:6">
      <c r="F45" s="1"/>
    </row>
    <row r="46" spans="6:6">
      <c r="F46" s="1"/>
    </row>
    <row r="47" spans="6:6">
      <c r="F47" s="1"/>
    </row>
    <row r="48" spans="6:6">
      <c r="F48" s="1"/>
    </row>
    <row r="49" spans="6:6">
      <c r="F49" s="1"/>
    </row>
    <row r="50" spans="6:6">
      <c r="F50" s="1"/>
    </row>
    <row r="51" spans="6:6">
      <c r="F51" s="1"/>
    </row>
    <row r="52" spans="6:6">
      <c r="F52" s="1"/>
    </row>
    <row r="53" spans="6:6">
      <c r="F53" s="1"/>
    </row>
    <row r="54" spans="6:6">
      <c r="F54" s="1"/>
    </row>
    <row r="55" spans="6:6">
      <c r="F55" s="1"/>
    </row>
    <row r="56" spans="6:6">
      <c r="F56" s="1"/>
    </row>
    <row r="57" spans="6:6">
      <c r="F57" s="1"/>
    </row>
    <row r="58" spans="6:6">
      <c r="F58" s="1"/>
    </row>
    <row r="59" spans="6:6">
      <c r="F59" s="1"/>
    </row>
    <row r="60" spans="6:6">
      <c r="F60" s="1"/>
    </row>
    <row r="61" spans="6:6">
      <c r="F61" s="1"/>
    </row>
    <row r="62" spans="6:6">
      <c r="F62" s="1"/>
    </row>
    <row r="63" spans="6:6">
      <c r="F63" s="1"/>
    </row>
    <row r="64" spans="6:6">
      <c r="F64" s="1"/>
    </row>
    <row r="65" spans="6:6">
      <c r="F65" s="1"/>
    </row>
    <row r="66" spans="6:6">
      <c r="F66" s="1"/>
    </row>
    <row r="67" spans="6:6">
      <c r="F67" s="1"/>
    </row>
    <row r="68" spans="6:6">
      <c r="F68" s="1"/>
    </row>
    <row r="69" spans="6:6">
      <c r="F69" s="1"/>
    </row>
    <row r="70" spans="6:6">
      <c r="F70" s="1"/>
    </row>
    <row r="71" spans="6:6">
      <c r="F71" s="1"/>
    </row>
    <row r="72" spans="6:6">
      <c r="F72" s="1"/>
    </row>
    <row r="73" spans="6:6">
      <c r="F73" s="1"/>
    </row>
    <row r="74" spans="6:6">
      <c r="F74" s="1"/>
    </row>
    <row r="75" spans="6:6">
      <c r="F75" s="1"/>
    </row>
    <row r="76" spans="6:6">
      <c r="F76" s="1"/>
    </row>
  </sheetData>
  <sortState xmlns:xlrd2="http://schemas.microsoft.com/office/spreadsheetml/2017/richdata2" ref="A10:F23">
    <sortCondition ref="E10:E23"/>
  </sortState>
  <mergeCells count="8">
    <mergeCell ref="A6:F6"/>
    <mergeCell ref="A8:F8"/>
    <mergeCell ref="A25:F25"/>
    <mergeCell ref="A1:F1"/>
    <mergeCell ref="A2:F2"/>
    <mergeCell ref="A3:F3"/>
    <mergeCell ref="A4:F4"/>
    <mergeCell ref="A5:F5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36"/>
  <sheetViews>
    <sheetView zoomScale="70" workbookViewId="0">
      <selection sqref="A1:F1"/>
    </sheetView>
  </sheetViews>
  <sheetFormatPr baseColWidth="10" defaultRowHeight="18.75"/>
  <cols>
    <col min="1" max="1" width="35.85546875" style="1" bestFit="1" customWidth="1"/>
    <col min="2" max="2" width="13.28515625" style="2" customWidth="1"/>
    <col min="3" max="3" width="16" style="2" bestFit="1" customWidth="1"/>
    <col min="4" max="6" width="6.7109375" style="2" customWidth="1"/>
    <col min="7" max="7" width="12.42578125" style="1" bestFit="1" customWidth="1"/>
    <col min="8" max="8" width="11.42578125" style="18"/>
    <col min="9" max="16384" width="11.42578125" style="1"/>
  </cols>
  <sheetData>
    <row r="1" spans="1:16" ht="30.75">
      <c r="A1" s="260" t="str">
        <f>JUV!A1</f>
        <v>VILLA GESELL</v>
      </c>
      <c r="B1" s="260"/>
      <c r="C1" s="260"/>
      <c r="D1" s="260"/>
      <c r="E1" s="260"/>
      <c r="F1" s="260"/>
    </row>
    <row r="2" spans="1:16" ht="23.25">
      <c r="A2" s="261" t="str">
        <f>JUV!A2</f>
        <v>GOLF CLUB</v>
      </c>
      <c r="B2" s="261"/>
      <c r="C2" s="261"/>
      <c r="D2" s="261"/>
      <c r="E2" s="261"/>
      <c r="F2" s="261"/>
    </row>
    <row r="3" spans="1:16" ht="19.5">
      <c r="A3" s="262" t="s">
        <v>7</v>
      </c>
      <c r="B3" s="262"/>
      <c r="C3" s="262"/>
      <c r="D3" s="262"/>
      <c r="E3" s="262"/>
      <c r="F3" s="262"/>
    </row>
    <row r="4" spans="1:16" ht="26.25">
      <c r="A4" s="263" t="s">
        <v>12</v>
      </c>
      <c r="B4" s="263"/>
      <c r="C4" s="263"/>
      <c r="D4" s="263"/>
      <c r="E4" s="263"/>
      <c r="F4" s="263"/>
    </row>
    <row r="5" spans="1:16" ht="19.5">
      <c r="A5" s="264" t="s">
        <v>14</v>
      </c>
      <c r="B5" s="264"/>
      <c r="C5" s="264"/>
      <c r="D5" s="264"/>
      <c r="E5" s="264"/>
      <c r="F5" s="264"/>
    </row>
    <row r="6" spans="1:16" ht="19.5">
      <c r="A6" s="259" t="str">
        <f>ALBATROS!A6</f>
        <v>DOMINGO 07 DE MAYO DE 2023</v>
      </c>
      <c r="B6" s="259"/>
      <c r="C6" s="259"/>
      <c r="D6" s="259"/>
      <c r="E6" s="259"/>
      <c r="F6" s="259"/>
    </row>
    <row r="7" spans="1:16" ht="20.25" thickBot="1">
      <c r="A7" s="7"/>
      <c r="B7" s="7"/>
      <c r="C7" s="7"/>
      <c r="D7" s="7"/>
      <c r="E7" s="7"/>
      <c r="F7" s="7"/>
    </row>
    <row r="8" spans="1:16" ht="20.25" thickBot="1">
      <c r="A8" s="267" t="s">
        <v>24</v>
      </c>
      <c r="B8" s="268"/>
      <c r="C8" s="268"/>
      <c r="D8" s="268"/>
      <c r="E8" s="268"/>
      <c r="F8" s="269"/>
    </row>
    <row r="9" spans="1:16" s="49" customFormat="1" ht="20.25" thickBot="1">
      <c r="A9" s="14" t="s">
        <v>0</v>
      </c>
      <c r="B9" s="53" t="s">
        <v>9</v>
      </c>
      <c r="C9" s="53" t="s">
        <v>21</v>
      </c>
      <c r="D9" s="54" t="s">
        <v>1</v>
      </c>
      <c r="E9" s="4" t="s">
        <v>4</v>
      </c>
      <c r="F9" s="4" t="s">
        <v>5</v>
      </c>
      <c r="H9" s="18"/>
      <c r="K9" s="1"/>
      <c r="L9" s="1"/>
      <c r="M9" s="1"/>
      <c r="N9" s="1"/>
      <c r="O9" s="1"/>
      <c r="P9" s="1"/>
    </row>
    <row r="10" spans="1:16" ht="20.25" thickBot="1">
      <c r="A10" s="52" t="s">
        <v>227</v>
      </c>
      <c r="B10" s="28" t="s">
        <v>237</v>
      </c>
      <c r="C10" s="29">
        <v>39653</v>
      </c>
      <c r="D10" s="241">
        <v>0</v>
      </c>
      <c r="E10" s="358">
        <v>61</v>
      </c>
      <c r="F10" s="56">
        <f>(E10-D10)</f>
        <v>61</v>
      </c>
      <c r="G10" s="63" t="s">
        <v>25</v>
      </c>
      <c r="J10" s="49"/>
      <c r="K10" s="49"/>
      <c r="L10" s="49"/>
      <c r="M10" s="49"/>
    </row>
    <row r="11" spans="1:16" ht="19.5">
      <c r="A11" s="52" t="s">
        <v>229</v>
      </c>
      <c r="B11" s="28" t="s">
        <v>237</v>
      </c>
      <c r="C11" s="29">
        <v>40095</v>
      </c>
      <c r="D11" s="241">
        <v>0</v>
      </c>
      <c r="E11" s="15">
        <v>63</v>
      </c>
      <c r="F11" s="56">
        <f>(E11-D11)</f>
        <v>63</v>
      </c>
      <c r="G11" s="18"/>
      <c r="J11" s="49"/>
      <c r="K11" s="49"/>
      <c r="L11" s="49"/>
      <c r="M11" s="49"/>
      <c r="N11" s="49"/>
      <c r="O11" s="49"/>
    </row>
    <row r="12" spans="1:16" ht="19.5">
      <c r="A12" s="52" t="s">
        <v>228</v>
      </c>
      <c r="B12" s="28" t="s">
        <v>70</v>
      </c>
      <c r="C12" s="29">
        <v>39580</v>
      </c>
      <c r="D12" s="241">
        <v>0</v>
      </c>
      <c r="E12" s="15">
        <v>67</v>
      </c>
      <c r="F12" s="56">
        <f>(E12-D12)</f>
        <v>67</v>
      </c>
    </row>
    <row r="13" spans="1:16" ht="19.5">
      <c r="A13" s="52" t="s">
        <v>225</v>
      </c>
      <c r="B13" s="28" t="s">
        <v>237</v>
      </c>
      <c r="C13" s="29">
        <v>39943</v>
      </c>
      <c r="D13" s="241">
        <v>0</v>
      </c>
      <c r="E13" s="15">
        <v>72</v>
      </c>
      <c r="F13" s="56">
        <f>(E13-D13)</f>
        <v>72</v>
      </c>
    </row>
    <row r="14" spans="1:16" ht="20.25" thickBot="1">
      <c r="A14" s="351" t="s">
        <v>226</v>
      </c>
      <c r="B14" s="89" t="s">
        <v>70</v>
      </c>
      <c r="C14" s="349">
        <v>38889</v>
      </c>
      <c r="D14" s="352" t="s">
        <v>10</v>
      </c>
      <c r="E14" s="246" t="s">
        <v>10</v>
      </c>
      <c r="F14" s="353" t="s">
        <v>10</v>
      </c>
    </row>
    <row r="15" spans="1:16">
      <c r="F15" s="1"/>
    </row>
    <row r="16" spans="1:16">
      <c r="F16" s="1"/>
    </row>
    <row r="17" spans="6:6">
      <c r="F17" s="1"/>
    </row>
    <row r="18" spans="6:6">
      <c r="F18" s="1"/>
    </row>
    <row r="19" spans="6:6">
      <c r="F19" s="1"/>
    </row>
    <row r="20" spans="6:6">
      <c r="F20" s="1"/>
    </row>
    <row r="21" spans="6:6">
      <c r="F21" s="1"/>
    </row>
    <row r="22" spans="6:6">
      <c r="F22" s="1"/>
    </row>
    <row r="23" spans="6:6">
      <c r="F23" s="1"/>
    </row>
    <row r="24" spans="6:6">
      <c r="F24" s="1"/>
    </row>
    <row r="25" spans="6:6">
      <c r="F25" s="1"/>
    </row>
    <row r="26" spans="6:6">
      <c r="F26" s="1"/>
    </row>
    <row r="27" spans="6:6">
      <c r="F27" s="1"/>
    </row>
    <row r="28" spans="6:6">
      <c r="F28" s="1"/>
    </row>
    <row r="29" spans="6:6">
      <c r="F29" s="1"/>
    </row>
    <row r="30" spans="6:6">
      <c r="F30" s="1"/>
    </row>
    <row r="31" spans="6:6">
      <c r="F31" s="1"/>
    </row>
    <row r="32" spans="6:6">
      <c r="F32" s="1"/>
    </row>
    <row r="33" spans="6:6">
      <c r="F33" s="1"/>
    </row>
    <row r="34" spans="6:6">
      <c r="F34" s="1"/>
    </row>
    <row r="35" spans="6:6">
      <c r="F35" s="1"/>
    </row>
    <row r="36" spans="6:6">
      <c r="F36" s="1"/>
    </row>
  </sheetData>
  <sortState xmlns:xlrd2="http://schemas.microsoft.com/office/spreadsheetml/2017/richdata2" ref="A10:F14">
    <sortCondition ref="E10:E14"/>
  </sortState>
  <mergeCells count="7">
    <mergeCell ref="A6:F6"/>
    <mergeCell ref="A8:F8"/>
    <mergeCell ref="A1:F1"/>
    <mergeCell ref="A2:F2"/>
    <mergeCell ref="A3:F3"/>
    <mergeCell ref="A4:F4"/>
    <mergeCell ref="A5:F5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23"/>
  <sheetViews>
    <sheetView zoomScale="70" workbookViewId="0">
      <selection sqref="A1:C1"/>
    </sheetView>
  </sheetViews>
  <sheetFormatPr baseColWidth="10" defaultRowHeight="18.75"/>
  <cols>
    <col min="1" max="1" width="43.140625" style="1" bestFit="1" customWidth="1"/>
    <col min="2" max="2" width="13.28515625" style="2" bestFit="1" customWidth="1"/>
    <col min="3" max="3" width="10.85546875" style="1" bestFit="1" customWidth="1"/>
    <col min="4" max="4" width="4.28515625" style="1" bestFit="1" customWidth="1"/>
    <col min="5" max="16384" width="11.42578125" style="1"/>
  </cols>
  <sheetData>
    <row r="1" spans="1:4" ht="30.75">
      <c r="A1" s="260" t="str">
        <f>JUV!A1</f>
        <v>VILLA GESELL</v>
      </c>
      <c r="B1" s="260"/>
      <c r="C1" s="260"/>
    </row>
    <row r="2" spans="1:4" ht="23.25">
      <c r="A2" s="261" t="str">
        <f>JUV!A2</f>
        <v>GOLF CLUB</v>
      </c>
      <c r="B2" s="261"/>
      <c r="C2" s="261"/>
    </row>
    <row r="3" spans="1:4">
      <c r="A3" s="278" t="s">
        <v>7</v>
      </c>
      <c r="B3" s="278"/>
      <c r="C3" s="278"/>
    </row>
    <row r="4" spans="1:4" ht="26.25">
      <c r="A4" s="263" t="s">
        <v>12</v>
      </c>
      <c r="B4" s="263"/>
      <c r="C4" s="263"/>
    </row>
    <row r="5" spans="1:4" ht="19.5">
      <c r="A5" s="264" t="s">
        <v>19</v>
      </c>
      <c r="B5" s="264"/>
      <c r="C5" s="264"/>
    </row>
    <row r="6" spans="1:4" ht="19.5">
      <c r="A6" s="259" t="str">
        <f>ALBATROS!A6</f>
        <v>DOMINGO 07 DE MAYO DE 2023</v>
      </c>
      <c r="B6" s="259"/>
      <c r="C6" s="259"/>
    </row>
    <row r="7" spans="1:4" ht="20.25" thickBot="1">
      <c r="A7" s="6"/>
      <c r="B7" s="6"/>
      <c r="C7" s="6"/>
    </row>
    <row r="8" spans="1:4" ht="20.25" thickBot="1">
      <c r="A8" s="267" t="s">
        <v>13</v>
      </c>
      <c r="B8" s="268"/>
      <c r="C8" s="269"/>
    </row>
    <row r="9" spans="1:4" s="3" customFormat="1" ht="20.25" thickBot="1">
      <c r="A9" s="4" t="s">
        <v>0</v>
      </c>
      <c r="B9" s="4" t="s">
        <v>9</v>
      </c>
      <c r="C9" s="4" t="s">
        <v>8</v>
      </c>
      <c r="D9" s="44"/>
    </row>
    <row r="10" spans="1:4" ht="20.25" thickBot="1">
      <c r="A10" s="30" t="s">
        <v>223</v>
      </c>
      <c r="B10" s="91" t="s">
        <v>34</v>
      </c>
      <c r="C10" s="92">
        <v>29</v>
      </c>
      <c r="D10" s="17" t="s">
        <v>20</v>
      </c>
    </row>
    <row r="11" spans="1:4" ht="20.25" thickBot="1">
      <c r="A11" s="30" t="s">
        <v>217</v>
      </c>
      <c r="B11" s="91" t="s">
        <v>117</v>
      </c>
      <c r="C11" s="92">
        <v>30</v>
      </c>
      <c r="D11" s="17" t="s">
        <v>20</v>
      </c>
    </row>
    <row r="12" spans="1:4" ht="20.25" thickBot="1">
      <c r="A12" s="30" t="s">
        <v>213</v>
      </c>
      <c r="B12" s="91" t="s">
        <v>35</v>
      </c>
      <c r="C12" s="92">
        <v>30</v>
      </c>
      <c r="D12" s="17" t="s">
        <v>20</v>
      </c>
    </row>
    <row r="13" spans="1:4" ht="20.25" thickBot="1">
      <c r="A13" s="30" t="s">
        <v>207</v>
      </c>
      <c r="B13" s="91" t="s">
        <v>34</v>
      </c>
      <c r="C13" s="92">
        <v>31</v>
      </c>
      <c r="D13" s="17" t="s">
        <v>20</v>
      </c>
    </row>
    <row r="14" spans="1:4" ht="20.25" thickBot="1">
      <c r="A14" s="30" t="s">
        <v>211</v>
      </c>
      <c r="B14" s="91" t="s">
        <v>239</v>
      </c>
      <c r="C14" s="92">
        <v>34</v>
      </c>
      <c r="D14" s="17" t="s">
        <v>20</v>
      </c>
    </row>
    <row r="15" spans="1:4" ht="20.25" thickBot="1">
      <c r="A15" s="30" t="s">
        <v>221</v>
      </c>
      <c r="B15" s="91" t="s">
        <v>117</v>
      </c>
      <c r="C15" s="92">
        <v>34</v>
      </c>
      <c r="D15" s="17" t="s">
        <v>20</v>
      </c>
    </row>
    <row r="16" spans="1:4" ht="20.25" thickBot="1">
      <c r="A16" s="30" t="s">
        <v>216</v>
      </c>
      <c r="B16" s="91" t="s">
        <v>117</v>
      </c>
      <c r="C16" s="92">
        <v>35</v>
      </c>
      <c r="D16" s="17" t="s">
        <v>20</v>
      </c>
    </row>
    <row r="17" spans="1:4" ht="20.25" thickBot="1">
      <c r="A17" s="30" t="s">
        <v>215</v>
      </c>
      <c r="B17" s="91" t="s">
        <v>36</v>
      </c>
      <c r="C17" s="92">
        <v>37</v>
      </c>
      <c r="D17" s="17" t="s">
        <v>20</v>
      </c>
    </row>
    <row r="18" spans="1:4" ht="20.25" thickBot="1">
      <c r="A18" s="30" t="s">
        <v>222</v>
      </c>
      <c r="B18" s="91" t="s">
        <v>117</v>
      </c>
      <c r="C18" s="92">
        <v>39</v>
      </c>
      <c r="D18" s="17" t="s">
        <v>20</v>
      </c>
    </row>
    <row r="19" spans="1:4" ht="20.25" thickBot="1">
      <c r="A19" s="30" t="s">
        <v>218</v>
      </c>
      <c r="B19" s="91" t="s">
        <v>238</v>
      </c>
      <c r="C19" s="92">
        <v>40</v>
      </c>
      <c r="D19" s="17" t="s">
        <v>20</v>
      </c>
    </row>
    <row r="20" spans="1:4" ht="20.25" thickBot="1">
      <c r="A20" s="30" t="s">
        <v>212</v>
      </c>
      <c r="B20" s="91" t="s">
        <v>36</v>
      </c>
      <c r="C20" s="92">
        <v>40</v>
      </c>
      <c r="D20" s="17" t="s">
        <v>20</v>
      </c>
    </row>
    <row r="21" spans="1:4" ht="20.25" thickBot="1">
      <c r="A21" s="30" t="s">
        <v>219</v>
      </c>
      <c r="B21" s="91" t="s">
        <v>117</v>
      </c>
      <c r="C21" s="92">
        <v>40</v>
      </c>
      <c r="D21" s="17" t="s">
        <v>20</v>
      </c>
    </row>
    <row r="22" spans="1:4" ht="20.25" thickBot="1">
      <c r="A22" s="30" t="s">
        <v>220</v>
      </c>
      <c r="B22" s="91" t="s">
        <v>34</v>
      </c>
      <c r="C22" s="92">
        <v>40</v>
      </c>
      <c r="D22" s="17" t="s">
        <v>20</v>
      </c>
    </row>
    <row r="23" spans="1:4" ht="20.25" thickBot="1">
      <c r="A23" s="348" t="s">
        <v>214</v>
      </c>
      <c r="B23" s="89" t="s">
        <v>117</v>
      </c>
      <c r="C23" s="375">
        <v>43</v>
      </c>
      <c r="D23" s="17" t="s">
        <v>20</v>
      </c>
    </row>
  </sheetData>
  <sortState xmlns:xlrd2="http://schemas.microsoft.com/office/spreadsheetml/2017/richdata2" ref="A10:C23">
    <sortCondition ref="C10:C23"/>
  </sortState>
  <mergeCells count="7">
    <mergeCell ref="A5:C5"/>
    <mergeCell ref="A8:C8"/>
    <mergeCell ref="A1:C1"/>
    <mergeCell ref="A2:C2"/>
    <mergeCell ref="A3:C3"/>
    <mergeCell ref="A4:C4"/>
    <mergeCell ref="A6:C6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JUV</vt:lpstr>
      <vt:lpstr>M 18</vt:lpstr>
      <vt:lpstr>M 15</vt:lpstr>
      <vt:lpstr>M 13</vt:lpstr>
      <vt:lpstr>ALBATROS</vt:lpstr>
      <vt:lpstr>EAGLES</vt:lpstr>
      <vt:lpstr>BIRDIES</vt:lpstr>
      <vt:lpstr>PROMOCIONALES</vt:lpstr>
      <vt:lpstr>5 H Y H.A. Y GGII</vt:lpstr>
      <vt:lpstr>ENTREGA C-HCP</vt:lpstr>
      <vt:lpstr>ENTREGA S-HCP</vt:lpstr>
      <vt:lpstr>HORA SABADO</vt:lpstr>
      <vt:lpstr>TODOS GROSS</vt:lpstr>
      <vt:lpstr>HORA DOMINGO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usuario</cp:lastModifiedBy>
  <cp:lastPrinted>2023-05-07T19:50:37Z</cp:lastPrinted>
  <dcterms:created xsi:type="dcterms:W3CDTF">2000-04-30T13:23:02Z</dcterms:created>
  <dcterms:modified xsi:type="dcterms:W3CDTF">2023-05-07T19:50:47Z</dcterms:modified>
</cp:coreProperties>
</file>